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830"/>
  </bookViews>
  <sheets>
    <sheet name="PVC PLANT &amp; DEPOT" sheetId="6" r:id="rId1"/>
    <sheet name="TREMS &amp; CONDITION" sheetId="2" r:id="rId2"/>
  </sheets>
  <definedNames>
    <definedName name="_xlnm.Print_Area" localSheetId="0">'PVC PLANT &amp; DEPOT'!$A$1:$H$37</definedName>
  </definedNames>
  <calcPr calcId="144525"/>
</workbook>
</file>

<file path=xl/sharedStrings.xml><?xml version="1.0" encoding="utf-8"?>
<sst xmlns="http://schemas.openxmlformats.org/spreadsheetml/2006/main" count="242" uniqueCount="198">
  <si>
    <t>POLYMER ENTERPRIESE (INDIA) PVT. LTD.</t>
  </si>
  <si>
    <t>DCA - RELEANCE INDUSTRIES LTD.</t>
  </si>
  <si>
    <t>PVC Price List w.e.f. 11.06.2020</t>
  </si>
  <si>
    <t>Pricing Zone wise prices for Hazira, Baroda &amp; Dahej(Gandhar) Complex  Grades (Domestic Sales) (Rs./MT)</t>
  </si>
  <si>
    <t>Delivered price for sale from factory/centralised supply location BKC, Mumbai and Silvassa.</t>
  </si>
  <si>
    <t>Pricing Zone</t>
  </si>
  <si>
    <t>State</t>
  </si>
  <si>
    <t>57GER01</t>
  </si>
  <si>
    <t>67BER01</t>
  </si>
  <si>
    <t>67GER01</t>
  </si>
  <si>
    <t>K6701</t>
  </si>
  <si>
    <t>K6711</t>
  </si>
  <si>
    <t>AHMEDABAD</t>
  </si>
  <si>
    <t>GJ</t>
  </si>
  <si>
    <t>AURANGBDMH</t>
  </si>
  <si>
    <t>MH</t>
  </si>
  <si>
    <t>BADDI</t>
  </si>
  <si>
    <t>HP</t>
  </si>
  <si>
    <t>BARODA</t>
  </si>
  <si>
    <t>JAIPUR</t>
  </si>
  <si>
    <t>RJ</t>
  </si>
  <si>
    <t>JALGAON</t>
  </si>
  <si>
    <t>JODHPUR</t>
  </si>
  <si>
    <t>MUMBAI</t>
  </si>
  <si>
    <t>PUNE</t>
  </si>
  <si>
    <t>SILVASSA</t>
  </si>
  <si>
    <t>DN</t>
  </si>
  <si>
    <t>UDAIPUR</t>
  </si>
  <si>
    <t>Ex- Depot Prices of Hazira, Gandhar &amp; Baroda Grades</t>
  </si>
  <si>
    <t>State/UT</t>
  </si>
  <si>
    <t>Depot/CS Location</t>
  </si>
  <si>
    <t>Depot Name</t>
  </si>
  <si>
    <t>DD</t>
  </si>
  <si>
    <t>Daman</t>
  </si>
  <si>
    <t>Daman II</t>
  </si>
  <si>
    <t>Silvassa</t>
  </si>
  <si>
    <t>SANAND</t>
  </si>
  <si>
    <t>RIL RAJODA Depot</t>
  </si>
  <si>
    <t>Surat</t>
  </si>
  <si>
    <t>Palsana</t>
  </si>
  <si>
    <t>Baroda</t>
  </si>
  <si>
    <t>Vadodara</t>
  </si>
  <si>
    <t>Baddi</t>
  </si>
  <si>
    <t>Pune</t>
  </si>
  <si>
    <t>Jalgaon</t>
  </si>
  <si>
    <t>Bhiwandi</t>
  </si>
  <si>
    <t>Aurangabad</t>
  </si>
  <si>
    <t>Jaipur(Chomu)</t>
  </si>
  <si>
    <t>Jaipur</t>
  </si>
  <si>
    <t>Udaipur</t>
  </si>
  <si>
    <t xml:space="preserve"> RIL Terms &amp; condition</t>
  </si>
  <si>
    <t>We are enclosing herewith Pricing policy for PVC for Domestic of different grades.</t>
  </si>
  <si>
    <t>A Basic Price</t>
  </si>
  <si>
    <t>1.   For Ex Factory/centralised supply location BKC, Mumbai and Silvassa sale the grade wise and location wise delivered prices, as</t>
  </si>
  <si>
    <t>applicable are enclosed as per annexure - I</t>
  </si>
  <si>
    <t>For Ex-Depot supplies (i.e.Basic Price) is enclosed in Annexure II for all grades from Hazira, Gandhar &amp; Baroda plants.</t>
  </si>
  <si>
    <t>2.   Prices for supplies against contracts will be as per mutually agreed terms &amp; conditions specific to the contracts.</t>
  </si>
  <si>
    <t>B GST</t>
  </si>
  <si>
    <t>In case of delivered sale from factory/centralised supply location BKC, Mumbai and Silvassa, GST is applicable at the time of supply</t>
  </si>
  <si>
    <t>on its delivered price as per annexure - I</t>
  </si>
  <si>
    <t>In case of Ex-Depot Sales, GST is applicable at the time of supply as per respective depot prices.</t>
  </si>
  <si>
    <t>C Road Permit/E-Way Bill</t>
  </si>
  <si>
    <t>As per E-Way Bill prescribed under GST Act</t>
  </si>
  <si>
    <t>D Others</t>
  </si>
  <si>
    <t>Delivered sale: For delivered sale from factory/centralised supply location BKC, Mumbai and Silvassa,  unloading at customer's</t>
  </si>
  <si>
    <t>end will be arranged by the customer.</t>
  </si>
  <si>
    <t>2.   For Ex-Depot sales, customer will be responsible for arranging transportation from RIL depot to its destination and shall</t>
  </si>
  <si>
    <t>pay freight &amp; discharge applicable GST thereon (Including Loading &amp; Unloading charges).</t>
  </si>
  <si>
    <t>E Packaging</t>
  </si>
  <si>
    <t>Prices are inclusive of packaging as applicable.</t>
  </si>
  <si>
    <t>F</t>
  </si>
  <si>
    <t>Discounts (Domestic Sales only)</t>
  </si>
  <si>
    <t>1.   For Cash Sales: Cash Discount (CD) @ Rs.600/MT is applicable on all grades except plant sweepings &amp; waste grades</t>
  </si>
  <si>
    <t>and will be deducted from the Basic Price as per Pricing Circular for payment of GST.</t>
  </si>
  <si>
    <t>2.   An Early Payment Incentive (EPI) @ Rs.60/MT/DAY for all credit sales will be given to the customers only if payment is</t>
  </si>
  <si>
    <t>received directly from the customers ( not from agents)  before the due date subject to a maximum of 9 days.</t>
  </si>
  <si>
    <t>Page 1 of 13</t>
  </si>
  <si>
    <t>3.   Trade Discount-Quantity Discount</t>
  </si>
  <si>
    <t>MONTHLY QUANTITY(MT)</t>
  </si>
  <si>
    <t>DISCOUNT(Rs./MT)</t>
  </si>
  <si>
    <t>&lt;25</t>
  </si>
  <si>
    <t>&gt;=25 to &lt;50</t>
  </si>
  <si>
    <t>Rs.100</t>
  </si>
  <si>
    <t>&gt;=50 to &lt;100</t>
  </si>
  <si>
    <t>Rs.200</t>
  </si>
  <si>
    <t>&gt;=100 to &lt;200 MT</t>
  </si>
  <si>
    <t>Rs.300</t>
  </si>
  <si>
    <t>&gt;=200* and above</t>
  </si>
  <si>
    <t>Rs.400</t>
  </si>
  <si>
    <t>a    For Contracts, Pre determined Trade Discount - Quantity can be netted off from the Price as per Pricing Zone itself.</t>
  </si>
  <si>
    <t>For this the customer will have to enter into a Contract as per the prescribed format.</t>
  </si>
  <si>
    <t>b    Trade Discount - Quantity can be granted starting with first despatch itself, based on the contracts, for payment of GST.</t>
  </si>
  <si>
    <t>c    Applicability:  Prime &amp; Non-Prime grades on monthly lifting basis except Plant Sweeping, Wet Resin and Godown Sweeping.</t>
  </si>
  <si>
    <t>d    Trade Discount - Quantity on sales made through Consignment Agent channel at all locations where company depot does not</t>
  </si>
  <si>
    <t>exist,shall be admissible for entire quantity sold.</t>
  </si>
  <si>
    <t>e    Trade Discount - Quantity is not applicable for Deemed Exports. Also,Deemed Exports quantity not to be clubbed with domestic</t>
  </si>
  <si>
    <t>sales quantity for Trade Discount-Quantity Eligibility.</t>
  </si>
  <si>
    <t>f</t>
  </si>
  <si>
    <t>Trade Discount- Quantity  is not applicable on dealer sales.</t>
  </si>
  <si>
    <t>g    Trade Discount - Quantity when not contracted, to be settled by credit note after completion of lifting on Post Sales basis in</t>
  </si>
  <si>
    <t>the following month.</t>
  </si>
  <si>
    <t>h    Combined Lifting of the Customer's Group Companies will be taken into account for determining the slabs of Quantity Discount</t>
  </si>
  <si>
    <t>Eligibility and *any other Trade Discount-Quantity as per management approval.</t>
  </si>
  <si>
    <t>i</t>
  </si>
  <si>
    <t>Slabs will be worked out by taking into account domestic offtake from all domestic supply locations of RIL.</t>
  </si>
  <si>
    <t>4.   Trade Discount - Performance/Rate Difference/Regional/Grade/Others is as per scheme announced/approval.</t>
  </si>
  <si>
    <t>G Dealer Sales</t>
  </si>
  <si>
    <t>1.   Dealers will be entitled for Trade Discount - Dealers at Rs.350/MT on Post Supply basis for all Prime and Non-Prime grades only.</t>
  </si>
  <si>
    <t>2.   For all Domestic supplies the discount will be given Post supply through Credit Notes wherever applicable.</t>
  </si>
  <si>
    <t>H    The company reserves the right to pay or adjust Post Sale Discounts, through any financial asset, directly or through any other</t>
  </si>
  <si>
    <t>party/agent without requiring any reference.</t>
  </si>
  <si>
    <t>I</t>
  </si>
  <si>
    <t>Group Companies</t>
  </si>
  <si>
    <t>Customers registered as Group in RIL books shall be considered for Quantity Discount, Performance Scheme and any Other</t>
  </si>
  <si>
    <t>Discounts as per prevailing policy / guidelines.</t>
  </si>
  <si>
    <t>J</t>
  </si>
  <si>
    <t>Credit Policy</t>
  </si>
  <si>
    <t>Terms of Payment</t>
  </si>
  <si>
    <t>For Domestic supplies:</t>
  </si>
  <si>
    <t>10 days interest free credit for both Customers and Dealers.</t>
  </si>
  <si>
    <t>Delayed Payment Charges</t>
  </si>
  <si>
    <t>If payment is not received as per the payment terms, interest will be charged as below:</t>
  </si>
  <si>
    <t>A)    For Cash Sales @ 36% per annum for the delayed period from the Date of Invoice.</t>
  </si>
  <si>
    <t>Page 2 of 13</t>
  </si>
  <si>
    <t>B)</t>
  </si>
  <si>
    <t>For Credit Sales :</t>
  </si>
  <si>
    <t>a) In case Cheque/ E-payments</t>
  </si>
  <si>
    <t>i)</t>
  </si>
  <si>
    <t>First 15 days after IFC</t>
  </si>
  <si>
    <t>:</t>
  </si>
  <si>
    <t>21%  per annum (After IFC Period)</t>
  </si>
  <si>
    <t>ii)</t>
  </si>
  <si>
    <t>16 days to 30 days</t>
  </si>
  <si>
    <t>24% per annum (From the date of Invoice)</t>
  </si>
  <si>
    <t>iii) &gt;30 days</t>
  </si>
  <si>
    <t>27% per annum (From the date of Invoice)</t>
  </si>
  <si>
    <t>b) In case of L/C payment, 23% per annum for delayed Payment after usance period.</t>
  </si>
  <si>
    <t>C)</t>
  </si>
  <si>
    <t>GST will be charged on Delayed Payment Charges as per rates applicable for the Goods under GST.</t>
  </si>
  <si>
    <t>K Charges towards Non- fulfilment of Commitment - ET failure</t>
  </si>
  <si>
    <t>1.    a</t>
  </si>
  <si>
    <t>Rs.1000/- as charges for the 1st  day of default in a calendar month</t>
  </si>
  <si>
    <t>b</t>
  </si>
  <si>
    <t>Rs.2500/- as charges for every subsequent defaults in the same calendar month</t>
  </si>
  <si>
    <t>Charges for Cheque Dishonoured</t>
  </si>
  <si>
    <t>Rs.1000/- as charges per instrument returned</t>
  </si>
  <si>
    <t>GST will be applicable on charges as per the rates applicable for the services under GST.</t>
  </si>
  <si>
    <t>L</t>
  </si>
  <si>
    <t>Cut &amp; Torn Bags</t>
  </si>
  <si>
    <t>Rs.500/MT would be given on actual weight basis whenever such material is sold ex-depots for sale of cut and torn bags.</t>
  </si>
  <si>
    <t>M Transit Insurance</t>
  </si>
  <si>
    <t>Existing policy &amp; procedure on Transit Insurance in case of Material shortage/damage in transit will continue &amp; there is no change.</t>
  </si>
  <si>
    <t>Regards,</t>
  </si>
  <si>
    <t>Pulin S Rajyagor</t>
  </si>
  <si>
    <t>This is system generated circular &amp; does not require any signature</t>
  </si>
  <si>
    <t>Post Sale Discount of Rs.800/MT would be given on actual weight basis whenever such material is</t>
  </si>
  <si>
    <t>sold ex-depots as cut and torn bags.</t>
  </si>
  <si>
    <t>N Deemed Exports -</t>
  </si>
  <si>
    <t>Supply to Deemed Export customers will only be delivered to Customer &amp; assisted by DCA.</t>
  </si>
  <si>
    <t>All supplies to Deemed Export customers will be under contract. Prices for supplies against contracts will be as per mutually agreed</t>
  </si>
  <si>
    <t>terms &amp; conditions specific to the contracts.</t>
  </si>
  <si>
    <t>3.   Deemed Export supplies to EOU/Against Advance License (Excluding Supplies to SEZ) will be treated at par</t>
  </si>
  <si>
    <t>with DTA supplies &amp; GST will be levied as applicable.</t>
  </si>
  <si>
    <t>Gradewise delivered Deemed Export Credit Prices for Hazira, Jamnagar, Baroda &amp; Nagothane will be</t>
  </si>
  <si>
    <t>arrived as per Annexure III &amp; Cash Prices as per Annexure IV.</t>
  </si>
  <si>
    <t>Cash Price applicability is subject to their payment on next working day from the date of invoice.</t>
  </si>
  <si>
    <t>Deemed Export Credit/Cash supplies are subject to their complying with the procedures for</t>
  </si>
  <si>
    <t>obtaining supplies with reference to Advance License.</t>
  </si>
  <si>
    <t>Contracts to be entered with customers will be after considering Volume Based Incentive (As per Annexure VII) as decided by RIL</t>
  </si>
  <si>
    <t>from time to time.</t>
  </si>
  <si>
    <t>Deemed Exports are not eligible for EPI, Trade Discounts (all) and any Other Discounts.</t>
  </si>
  <si>
    <t>Deemed Export quantity shall not be clubbed with Domestic sales quantity for any discount eligibility.</t>
  </si>
  <si>
    <t>GST liability-</t>
  </si>
  <si>
    <t>Supplies will be under payment of GST as applicable.</t>
  </si>
  <si>
    <t>It is re-emphasized that the full (duly checked) set of Deemed Export documents should be received at HO for processing as per the</t>
  </si>
  <si>
    <t>guidelines issued.</t>
  </si>
  <si>
    <t>9. In case of supplies against Fixed Price Contracts, Price will be applicable as per the terms of the said contract and such supplies will</t>
  </si>
  <si>
    <t>not be covered under this pricing policy.For Operating Guidelines and Other Customer-DCA Commitments  and Clauses, please</t>
  </si>
  <si>
    <t>refer to our Detailed DE Fixed Price Policy Note.</t>
  </si>
  <si>
    <t>O Supply to SEZ</t>
  </si>
  <si>
    <t>Supply to SEZ Customers will only be delivered to Customer &amp; assisted by DCA.</t>
  </si>
  <si>
    <t>All supplies to SEZ Customers will be under contract. Prices for supplies against contracts will be as per mutually agreed terms &amp;</t>
  </si>
  <si>
    <t>conditions specific to the contracts.</t>
  </si>
  <si>
    <t>Supply to SEZ will be against Bill Of Export &amp; such supplies will be Zero Rated.</t>
  </si>
  <si>
    <t>These supplies are considered as Physical Exports for the purpose of Foreign Trade Policy (FTP) Benefits.</t>
  </si>
  <si>
    <t>Gradewise delivered Prices for supply to SEZ customers from Hazira, Jamnagar, Baroda &amp; Nagothane</t>
  </si>
  <si>
    <t>will be arrived as per Annexure V (for Credit Sales) &amp; as per Annexure VI (for Cash sales)</t>
  </si>
  <si>
    <t>Supply to SEZ Customers(credit/cash sales) are subject to their complying with the procedures for</t>
  </si>
  <si>
    <t>Page 4 of 117</t>
  </si>
  <si>
    <t>Supplies to SEZ are not eligible for EPI, Trade Discounts (all) and any Other Discounts.</t>
  </si>
  <si>
    <t>Supplies to SEZ quantity shall not be clubbed with Domestic sales quantity for any discount eligibility.</t>
  </si>
  <si>
    <t>a</t>
  </si>
  <si>
    <t>All supplies to SEZ will be Zero Rated &amp; customer to hand over prescribed document giving proof</t>
  </si>
  <si>
    <t>/updation in government portal for receipt of material in SEZ.</t>
  </si>
  <si>
    <t>For Duty Foregone purpose GST liability will be calculated on Transaction Value.</t>
  </si>
  <si>
    <t>It is re-emphasized that the full (duly checked) set of documents should be received at HO for processing as per the guidelines</t>
  </si>
  <si>
    <t>issued.</t>
  </si>
  <si>
    <t>not be covered under this pricing policy list.For Operating Guidelines and Other Customer-DCA Commitments  and Clauses,please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</si>
</sst>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2">
    <font>
      <sz val="11"/>
      <color theme="1"/>
      <name val="Calibri"/>
      <charset val="134"/>
      <scheme val="minor"/>
    </font>
    <font>
      <sz val="10"/>
      <color theme="1"/>
      <name val="Verdana"/>
      <charset val="134"/>
    </font>
    <font>
      <b/>
      <sz val="10"/>
      <color theme="1"/>
      <name val="Verdana"/>
      <charset val="134"/>
    </font>
    <font>
      <b/>
      <sz val="16"/>
      <color rgb="FFFF0000"/>
      <name val="Verdana"/>
      <charset val="134"/>
    </font>
    <font>
      <sz val="10"/>
      <color rgb="FF000000"/>
      <name val="Verdana"/>
      <charset val="134"/>
    </font>
    <font>
      <sz val="11"/>
      <color theme="1"/>
      <name val="Verdana"/>
      <charset val="134"/>
    </font>
    <font>
      <b/>
      <sz val="16"/>
      <color rgb="FF000000"/>
      <name val="Verdana"/>
      <charset val="134"/>
    </font>
    <font>
      <b/>
      <sz val="11"/>
      <color rgb="FF000000"/>
      <name val="Verdana"/>
      <charset val="134"/>
    </font>
    <font>
      <b/>
      <sz val="16"/>
      <color theme="1"/>
      <name val="Verdana"/>
      <charset val="134"/>
    </font>
    <font>
      <b/>
      <sz val="20"/>
      <color theme="1"/>
      <name val="Verdana"/>
      <charset val="134"/>
    </font>
    <font>
      <b/>
      <sz val="11"/>
      <color theme="1"/>
      <name val="Verdana"/>
      <charset val="134"/>
    </font>
    <font>
      <b/>
      <sz val="14"/>
      <color rgb="FF000000"/>
      <name val="Verdana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9" borderId="18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4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8" borderId="22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0" fillId="28" borderId="19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/>
    <xf numFmtId="0" fontId="4" fillId="0" borderId="0" xfId="0" applyFont="1" applyAlignment="1"/>
    <xf numFmtId="1" fontId="4" fillId="0" borderId="0" xfId="0" applyNumberFormat="1" applyFont="1" applyAlignment="1"/>
    <xf numFmtId="0" fontId="5" fillId="0" borderId="0" xfId="0" applyFont="1"/>
    <xf numFmtId="49" fontId="6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1" fontId="5" fillId="3" borderId="15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left"/>
    </xf>
    <xf numFmtId="49" fontId="11" fillId="2" borderId="3" xfId="0" applyNumberFormat="1" applyFont="1" applyFill="1" applyBorder="1" applyAlignment="1">
      <alignment horizontal="left"/>
    </xf>
    <xf numFmtId="0" fontId="10" fillId="0" borderId="0" xfId="0" applyFont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7"/>
  <sheetViews>
    <sheetView tabSelected="1" workbookViewId="0">
      <selection activeCell="A10" sqref="A10"/>
    </sheetView>
  </sheetViews>
  <sheetFormatPr defaultColWidth="9.1047619047619" defaultRowHeight="14.25"/>
  <cols>
    <col min="1" max="1" width="19.3333333333333" style="9" customWidth="1"/>
    <col min="2" max="3" width="23.7809523809524" style="9" customWidth="1"/>
    <col min="4" max="4" width="21.1047619047619" style="9" customWidth="1"/>
    <col min="5" max="7" width="16" style="9" customWidth="1"/>
    <col min="8" max="8" width="12.8857142857143" style="9" customWidth="1"/>
    <col min="9" max="9" width="9.1047619047619" style="9" customWidth="1"/>
    <col min="10" max="16384" width="9.1047619047619" style="9"/>
  </cols>
  <sheetData>
    <row r="1" ht="15"/>
    <row r="2" ht="25.5" customHeight="1" spans="1:22">
      <c r="A2" s="10" t="s">
        <v>0</v>
      </c>
      <c r="B2" s="11"/>
      <c r="C2" s="11"/>
      <c r="D2" s="11"/>
      <c r="E2" s="11"/>
      <c r="F2" s="11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7" customHeight="1" spans="1:22">
      <c r="A3" s="14" t="s">
        <v>1</v>
      </c>
      <c r="B3" s="15"/>
      <c r="C3" s="15"/>
      <c r="D3" s="15"/>
      <c r="E3" s="15"/>
      <c r="F3" s="15"/>
      <c r="G3" s="16"/>
      <c r="H3" s="17"/>
      <c r="I3" s="17"/>
      <c r="J3" s="17"/>
      <c r="K3" s="1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ht="25.5" customHeight="1" spans="1:22">
      <c r="A4" s="18" t="s">
        <v>2</v>
      </c>
      <c r="B4" s="19"/>
      <c r="C4" s="19"/>
      <c r="D4" s="19"/>
      <c r="E4" s="19"/>
      <c r="F4" s="19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ht="15"/>
    <row r="6" ht="36.75" customHeight="1" spans="1:9">
      <c r="A6" s="22" t="s">
        <v>3</v>
      </c>
      <c r="B6" s="23"/>
      <c r="C6" s="23"/>
      <c r="D6" s="23"/>
      <c r="E6" s="23"/>
      <c r="F6" s="23"/>
      <c r="G6" s="24"/>
      <c r="H6" s="25"/>
      <c r="I6" s="25"/>
    </row>
    <row r="7" ht="15" spans="1:9">
      <c r="A7" s="25"/>
      <c r="B7" s="25"/>
      <c r="C7" s="25"/>
      <c r="D7" s="25"/>
      <c r="E7" s="25"/>
      <c r="F7" s="25"/>
      <c r="G7" s="25"/>
      <c r="H7" s="25"/>
      <c r="I7" s="25"/>
    </row>
    <row r="8" ht="30" customHeight="1" spans="1:9">
      <c r="A8" s="26" t="s">
        <v>4</v>
      </c>
      <c r="B8" s="27"/>
      <c r="C8" s="27"/>
      <c r="D8" s="27"/>
      <c r="E8" s="27"/>
      <c r="F8" s="27"/>
      <c r="G8" s="28"/>
      <c r="H8" s="25"/>
      <c r="I8" s="25"/>
    </row>
    <row r="9" ht="15"/>
    <row r="10" ht="32.25" customHeight="1" spans="1:7">
      <c r="A10" s="29" t="s">
        <v>5</v>
      </c>
      <c r="B10" s="30" t="s">
        <v>6</v>
      </c>
      <c r="C10" s="30" t="s">
        <v>7</v>
      </c>
      <c r="D10" s="30" t="s">
        <v>8</v>
      </c>
      <c r="E10" s="30" t="s">
        <v>9</v>
      </c>
      <c r="F10" s="30" t="s">
        <v>10</v>
      </c>
      <c r="G10" s="31" t="s">
        <v>11</v>
      </c>
    </row>
    <row r="11" ht="32.25" customHeight="1" spans="1:7">
      <c r="A11" s="32" t="s">
        <v>12</v>
      </c>
      <c r="B11" s="33" t="s">
        <v>13</v>
      </c>
      <c r="C11" s="34">
        <f>71992+2000+3000</f>
        <v>76992</v>
      </c>
      <c r="D11" s="34">
        <f>68987+2000+3000</f>
        <v>73987</v>
      </c>
      <c r="E11" s="34">
        <f>68992+2000+3000</f>
        <v>73992</v>
      </c>
      <c r="F11" s="34">
        <f>68994+2000+3000</f>
        <v>73994</v>
      </c>
      <c r="G11" s="35">
        <f>69494+2000+3000</f>
        <v>74494</v>
      </c>
    </row>
    <row r="12" ht="32.25" customHeight="1" spans="1:7">
      <c r="A12" s="36" t="s">
        <v>14</v>
      </c>
      <c r="B12" s="37" t="s">
        <v>15</v>
      </c>
      <c r="C12" s="38">
        <f>72226+2000+3000</f>
        <v>77226</v>
      </c>
      <c r="D12" s="38">
        <f>69227+2000+3000</f>
        <v>74227</v>
      </c>
      <c r="E12" s="38">
        <f>69226+2000+3000</f>
        <v>74226</v>
      </c>
      <c r="F12" s="38">
        <f>69234+2000+3000</f>
        <v>74234</v>
      </c>
      <c r="G12" s="39">
        <f>69734+2000+3000</f>
        <v>74734</v>
      </c>
    </row>
    <row r="13" ht="32.25" customHeight="1" spans="1:7">
      <c r="A13" s="36" t="s">
        <v>16</v>
      </c>
      <c r="B13" s="37" t="s">
        <v>17</v>
      </c>
      <c r="C13" s="38">
        <f>74472+2000+3000</f>
        <v>79472</v>
      </c>
      <c r="D13" s="38">
        <f>71472+2000+3000</f>
        <v>76472</v>
      </c>
      <c r="E13" s="38">
        <f>71472+2000+3000</f>
        <v>76472</v>
      </c>
      <c r="F13" s="38">
        <f>71472+2000+3000</f>
        <v>76472</v>
      </c>
      <c r="G13" s="39">
        <f>71972+2000+3000</f>
        <v>76972</v>
      </c>
    </row>
    <row r="14" ht="32.25" customHeight="1" spans="1:7">
      <c r="A14" s="36" t="s">
        <v>18</v>
      </c>
      <c r="B14" s="37" t="s">
        <v>13</v>
      </c>
      <c r="C14" s="38">
        <f>71999+2000+3000</f>
        <v>76999</v>
      </c>
      <c r="D14" s="38">
        <f>69002+2000+3000</f>
        <v>74002</v>
      </c>
      <c r="E14" s="38">
        <f>68999+2000+3000</f>
        <v>73999</v>
      </c>
      <c r="F14" s="38">
        <f>69002+2000+3000</f>
        <v>74002</v>
      </c>
      <c r="G14" s="39">
        <f>69502+2000+3000</f>
        <v>74502</v>
      </c>
    </row>
    <row r="15" ht="32.25" customHeight="1" spans="1:7">
      <c r="A15" s="36" t="s">
        <v>19</v>
      </c>
      <c r="B15" s="37" t="s">
        <v>20</v>
      </c>
      <c r="C15" s="38">
        <f>73305+2000+3000</f>
        <v>78305</v>
      </c>
      <c r="D15" s="38">
        <f>70308+2000+3000</f>
        <v>75308</v>
      </c>
      <c r="E15" s="38">
        <f>70305+2000+3000</f>
        <v>75305</v>
      </c>
      <c r="F15" s="38">
        <f>70305+2000+3000</f>
        <v>75305</v>
      </c>
      <c r="G15" s="39">
        <f>70805+2000+3000</f>
        <v>75805</v>
      </c>
    </row>
    <row r="16" ht="32.25" customHeight="1" spans="1:7">
      <c r="A16" s="36" t="s">
        <v>21</v>
      </c>
      <c r="B16" s="37" t="s">
        <v>15</v>
      </c>
      <c r="C16" s="38">
        <f>72432+2000+3000</f>
        <v>77432</v>
      </c>
      <c r="D16" s="38">
        <f>69432+2000+3000</f>
        <v>74432</v>
      </c>
      <c r="E16" s="38">
        <f>69432+2000+3000</f>
        <v>74432</v>
      </c>
      <c r="F16" s="38">
        <f>69432+2000+3000</f>
        <v>74432</v>
      </c>
      <c r="G16" s="39">
        <f>69932+2000+3000</f>
        <v>74932</v>
      </c>
    </row>
    <row r="17" ht="32.25" customHeight="1" spans="1:7">
      <c r="A17" s="36" t="s">
        <v>22</v>
      </c>
      <c r="B17" s="37" t="s">
        <v>20</v>
      </c>
      <c r="C17" s="38">
        <f>73377+2000+3000</f>
        <v>78377</v>
      </c>
      <c r="D17" s="38">
        <f>70376+2000+3000</f>
        <v>75376</v>
      </c>
      <c r="E17" s="38">
        <f>70377+2000+3000</f>
        <v>75377</v>
      </c>
      <c r="F17" s="38">
        <f>70381+2000+3000</f>
        <v>75381</v>
      </c>
      <c r="G17" s="39">
        <f>70881+2000+3000</f>
        <v>75881</v>
      </c>
    </row>
    <row r="18" ht="32.25" customHeight="1" spans="1:7">
      <c r="A18" s="36" t="s">
        <v>23</v>
      </c>
      <c r="B18" s="37" t="s">
        <v>15</v>
      </c>
      <c r="C18" s="38">
        <f>71526+2000+3000</f>
        <v>76526</v>
      </c>
      <c r="D18" s="38">
        <f>68525+2000+3000</f>
        <v>73525</v>
      </c>
      <c r="E18" s="38">
        <f>68526+2000+3000</f>
        <v>73526</v>
      </c>
      <c r="F18" s="38">
        <f>68526+2000+3000</f>
        <v>73526</v>
      </c>
      <c r="G18" s="39">
        <f>69026+2000+3000</f>
        <v>74026</v>
      </c>
    </row>
    <row r="19" ht="32.25" customHeight="1" spans="1:7">
      <c r="A19" s="36" t="s">
        <v>24</v>
      </c>
      <c r="B19" s="37" t="s">
        <v>15</v>
      </c>
      <c r="C19" s="38">
        <f>71833+2000+3000</f>
        <v>76833</v>
      </c>
      <c r="D19" s="38">
        <f>68830+2000+3000</f>
        <v>73830</v>
      </c>
      <c r="E19" s="38">
        <f>68833+2000+3000</f>
        <v>73833</v>
      </c>
      <c r="F19" s="38">
        <f>68825+2000+3000</f>
        <v>73825</v>
      </c>
      <c r="G19" s="39">
        <f>69325+2000+3000</f>
        <v>74325</v>
      </c>
    </row>
    <row r="20" ht="32.25" customHeight="1" spans="1:7">
      <c r="A20" s="36" t="s">
        <v>25</v>
      </c>
      <c r="B20" s="37" t="s">
        <v>26</v>
      </c>
      <c r="C20" s="38">
        <f>71726+2000+3000</f>
        <v>76726</v>
      </c>
      <c r="D20" s="38">
        <f>68730+2000+3000</f>
        <v>73730</v>
      </c>
      <c r="E20" s="38">
        <f>68726+2000+3000</f>
        <v>73726</v>
      </c>
      <c r="F20" s="38">
        <f>68730+2000+3000</f>
        <v>73730</v>
      </c>
      <c r="G20" s="39">
        <f>69230+2000+3000</f>
        <v>74230</v>
      </c>
    </row>
    <row r="21" ht="32.25" customHeight="1" spans="1:7">
      <c r="A21" s="40" t="s">
        <v>27</v>
      </c>
      <c r="B21" s="41" t="s">
        <v>20</v>
      </c>
      <c r="C21" s="42">
        <f>72877+2000+3000</f>
        <v>77877</v>
      </c>
      <c r="D21" s="42">
        <f>69870+2000+3000</f>
        <v>74870</v>
      </c>
      <c r="E21" s="42">
        <f>69877+2000+3000</f>
        <v>74877</v>
      </c>
      <c r="F21" s="42">
        <f>69874+2000+3000</f>
        <v>74874</v>
      </c>
      <c r="G21" s="43">
        <f>70374+2000+3000</f>
        <v>75374</v>
      </c>
    </row>
    <row r="22" ht="15"/>
    <row r="23" ht="29.25" customHeight="1" spans="1:8">
      <c r="A23" s="44" t="s">
        <v>28</v>
      </c>
      <c r="B23" s="45"/>
      <c r="C23" s="45"/>
      <c r="D23" s="45"/>
      <c r="E23" s="45"/>
      <c r="F23" s="45"/>
      <c r="G23" s="45"/>
      <c r="H23" s="46"/>
    </row>
    <row r="24" ht="15"/>
    <row r="25" ht="29.25" customHeight="1" spans="1:8">
      <c r="A25" s="29" t="s">
        <v>29</v>
      </c>
      <c r="B25" s="30" t="s">
        <v>30</v>
      </c>
      <c r="C25" s="30" t="s">
        <v>31</v>
      </c>
      <c r="D25" s="30" t="s">
        <v>7</v>
      </c>
      <c r="E25" s="30" t="s">
        <v>8</v>
      </c>
      <c r="F25" s="30" t="s">
        <v>9</v>
      </c>
      <c r="G25" s="30" t="s">
        <v>10</v>
      </c>
      <c r="H25" s="31" t="s">
        <v>11</v>
      </c>
    </row>
    <row r="26" ht="29.25" customHeight="1" spans="1:8">
      <c r="A26" s="32" t="s">
        <v>32</v>
      </c>
      <c r="B26" s="33" t="s">
        <v>33</v>
      </c>
      <c r="C26" s="33" t="s">
        <v>34</v>
      </c>
      <c r="D26" s="34">
        <f>71880+2000+3000</f>
        <v>76880</v>
      </c>
      <c r="E26" s="34">
        <f>68880+2000+3000</f>
        <v>73880</v>
      </c>
      <c r="F26" s="34">
        <f>68880+2000+3000</f>
        <v>73880</v>
      </c>
      <c r="G26" s="34">
        <f>68880+2000+3000</f>
        <v>73880</v>
      </c>
      <c r="H26" s="35">
        <f>69380+2000+3000</f>
        <v>74380</v>
      </c>
    </row>
    <row r="27" ht="29.25" customHeight="1" spans="1:8">
      <c r="A27" s="36" t="s">
        <v>26</v>
      </c>
      <c r="B27" s="37" t="s">
        <v>35</v>
      </c>
      <c r="C27" s="37" t="s">
        <v>35</v>
      </c>
      <c r="D27" s="38">
        <f>71880+2000+3000</f>
        <v>76880</v>
      </c>
      <c r="E27" s="34">
        <f>68880+2000+3000</f>
        <v>73880</v>
      </c>
      <c r="F27" s="34">
        <f>68880+2000+3000</f>
        <v>73880</v>
      </c>
      <c r="G27" s="38">
        <f>68880+2000+3000</f>
        <v>73880</v>
      </c>
      <c r="H27" s="35">
        <f>69380+2000+3000</f>
        <v>74380</v>
      </c>
    </row>
    <row r="28" ht="29.25" customHeight="1" spans="1:8">
      <c r="A28" s="36" t="s">
        <v>13</v>
      </c>
      <c r="B28" s="37" t="s">
        <v>36</v>
      </c>
      <c r="C28" s="37" t="s">
        <v>37</v>
      </c>
      <c r="D28" s="38">
        <f>72140+2000+3000</f>
        <v>77140</v>
      </c>
      <c r="E28" s="38">
        <f>69140+2000+3000</f>
        <v>74140</v>
      </c>
      <c r="F28" s="38">
        <f>69140+2000+3000</f>
        <v>74140</v>
      </c>
      <c r="G28" s="38">
        <f>69140+2000+3000</f>
        <v>74140</v>
      </c>
      <c r="H28" s="39">
        <f>69640+2000+3000</f>
        <v>74640</v>
      </c>
    </row>
    <row r="29" ht="29.25" customHeight="1" spans="1:8">
      <c r="A29" s="36" t="s">
        <v>13</v>
      </c>
      <c r="B29" s="37" t="s">
        <v>38</v>
      </c>
      <c r="C29" s="37" t="s">
        <v>39</v>
      </c>
      <c r="D29" s="38">
        <f>71940+2000+3000</f>
        <v>76940</v>
      </c>
      <c r="E29" s="38">
        <f>68940+2000+3000</f>
        <v>73940</v>
      </c>
      <c r="F29" s="38">
        <f>68940+2000+3000</f>
        <v>73940</v>
      </c>
      <c r="G29" s="38">
        <f>68940+2000+3000</f>
        <v>73940</v>
      </c>
      <c r="H29" s="39">
        <f>69440+2000+3000</f>
        <v>74440</v>
      </c>
    </row>
    <row r="30" ht="29.25" customHeight="1" spans="1:8">
      <c r="A30" s="36" t="s">
        <v>13</v>
      </c>
      <c r="B30" s="37" t="s">
        <v>40</v>
      </c>
      <c r="C30" s="37" t="s">
        <v>41</v>
      </c>
      <c r="D30" s="38">
        <f>72150+2000+3000</f>
        <v>77150</v>
      </c>
      <c r="E30" s="38">
        <f>69150+2000+3000</f>
        <v>74150</v>
      </c>
      <c r="F30" s="38">
        <f>69150+2000+3000</f>
        <v>74150</v>
      </c>
      <c r="G30" s="38">
        <f>69150+2000+3000</f>
        <v>74150</v>
      </c>
      <c r="H30" s="39">
        <f>69650+2000+3000</f>
        <v>74650</v>
      </c>
    </row>
    <row r="31" ht="29.25" customHeight="1" spans="1:8">
      <c r="A31" s="36" t="s">
        <v>17</v>
      </c>
      <c r="B31" s="37" t="s">
        <v>42</v>
      </c>
      <c r="C31" s="37" t="s">
        <v>42</v>
      </c>
      <c r="D31" s="38">
        <f>74620+2000+3000</f>
        <v>79620</v>
      </c>
      <c r="E31" s="38">
        <f>71620+2000+3000</f>
        <v>76620</v>
      </c>
      <c r="F31" s="38">
        <f>71620+2000+3000</f>
        <v>76620</v>
      </c>
      <c r="G31" s="38">
        <f>71620+2000+3000</f>
        <v>76620</v>
      </c>
      <c r="H31" s="39">
        <f>72120+2000+3000</f>
        <v>77120</v>
      </c>
    </row>
    <row r="32" ht="29.25" customHeight="1" spans="1:8">
      <c r="A32" s="36" t="s">
        <v>15</v>
      </c>
      <c r="B32" s="37" t="s">
        <v>43</v>
      </c>
      <c r="C32" s="37" t="s">
        <v>43</v>
      </c>
      <c r="D32" s="38">
        <f>71980+2000+3000</f>
        <v>76980</v>
      </c>
      <c r="E32" s="38">
        <f>68980+2000+3000</f>
        <v>73980</v>
      </c>
      <c r="F32" s="38">
        <f>68980+2000+3000</f>
        <v>73980</v>
      </c>
      <c r="G32" s="38">
        <f>68980+2000+3000</f>
        <v>73980</v>
      </c>
      <c r="H32" s="39">
        <f>69480+2000+3000</f>
        <v>74480</v>
      </c>
    </row>
    <row r="33" ht="29.25" customHeight="1" spans="1:8">
      <c r="A33" s="36" t="s">
        <v>15</v>
      </c>
      <c r="B33" s="37" t="s">
        <v>44</v>
      </c>
      <c r="C33" s="37" t="s">
        <v>44</v>
      </c>
      <c r="D33" s="38">
        <f>72580+2000+3000</f>
        <v>77580</v>
      </c>
      <c r="E33" s="38">
        <f>69580+2000+3000</f>
        <v>74580</v>
      </c>
      <c r="F33" s="38">
        <f>69580+2000+3000</f>
        <v>74580</v>
      </c>
      <c r="G33" s="38">
        <f>69580+2000+3000</f>
        <v>74580</v>
      </c>
      <c r="H33" s="39">
        <f>70080+2000+3000</f>
        <v>75080</v>
      </c>
    </row>
    <row r="34" ht="29.25" customHeight="1" spans="1:8">
      <c r="A34" s="36" t="s">
        <v>15</v>
      </c>
      <c r="B34" s="37" t="s">
        <v>45</v>
      </c>
      <c r="C34" s="37" t="s">
        <v>45</v>
      </c>
      <c r="D34" s="38">
        <f>71680+2000+3000</f>
        <v>76680</v>
      </c>
      <c r="E34" s="38">
        <f>68680+2000+3000</f>
        <v>73680</v>
      </c>
      <c r="F34" s="38">
        <f>68680+2000+3000</f>
        <v>73680</v>
      </c>
      <c r="G34" s="38">
        <f>68680+2000+3000</f>
        <v>73680</v>
      </c>
      <c r="H34" s="39">
        <f>69180+2000+3000</f>
        <v>74180</v>
      </c>
    </row>
    <row r="35" ht="29.25" customHeight="1" spans="1:8">
      <c r="A35" s="36" t="s">
        <v>15</v>
      </c>
      <c r="B35" s="37" t="s">
        <v>46</v>
      </c>
      <c r="C35" s="37" t="s">
        <v>46</v>
      </c>
      <c r="D35" s="38">
        <f>72380+2000+3000</f>
        <v>77380</v>
      </c>
      <c r="E35" s="38">
        <f>69380+2000</f>
        <v>71380</v>
      </c>
      <c r="F35" s="38">
        <f>69380+2000+3000</f>
        <v>74380</v>
      </c>
      <c r="G35" s="38">
        <f>69380+2000+3000</f>
        <v>74380</v>
      </c>
      <c r="H35" s="39">
        <f>69880+2000+3000</f>
        <v>74880</v>
      </c>
    </row>
    <row r="36" ht="29.25" customHeight="1" spans="1:8">
      <c r="A36" s="36" t="s">
        <v>20</v>
      </c>
      <c r="B36" s="37" t="s">
        <v>47</v>
      </c>
      <c r="C36" s="37" t="s">
        <v>48</v>
      </c>
      <c r="D36" s="38">
        <f>73460+2000+3000</f>
        <v>78460</v>
      </c>
      <c r="E36" s="38">
        <f>70460+2000+3000</f>
        <v>75460</v>
      </c>
      <c r="F36" s="38">
        <f>70460+2000+3000</f>
        <v>75460</v>
      </c>
      <c r="G36" s="38">
        <f>70460+2000+3000</f>
        <v>75460</v>
      </c>
      <c r="H36" s="39">
        <f>70960+2000+3000</f>
        <v>75960</v>
      </c>
    </row>
    <row r="37" ht="33" customHeight="1" spans="1:8">
      <c r="A37" s="40" t="s">
        <v>20</v>
      </c>
      <c r="B37" s="41" t="s">
        <v>49</v>
      </c>
      <c r="C37" s="41" t="s">
        <v>49</v>
      </c>
      <c r="D37" s="42">
        <f>73030+2000+3000</f>
        <v>78030</v>
      </c>
      <c r="E37" s="42">
        <f>70030+2000+3000</f>
        <v>75030</v>
      </c>
      <c r="F37" s="42">
        <f>70030+2000+3000</f>
        <v>75030</v>
      </c>
      <c r="G37" s="42">
        <f>70030+2000+3000</f>
        <v>75030</v>
      </c>
      <c r="H37" s="43">
        <f>70530+2000+3000</f>
        <v>75530</v>
      </c>
    </row>
  </sheetData>
  <mergeCells count="4">
    <mergeCell ref="A3:G3"/>
    <mergeCell ref="A6:G6"/>
    <mergeCell ref="A8:G8"/>
    <mergeCell ref="A23:H23"/>
  </mergeCells>
  <pageMargins left="0.7" right="0.7" top="0.75" bottom="0.75" header="0.3" footer="0.3"/>
  <pageSetup paperSize="1" scale="60" fitToHeight="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2"/>
  <sheetViews>
    <sheetView topLeftCell="A25" workbookViewId="0">
      <selection activeCell="B50" sqref="B50"/>
    </sheetView>
  </sheetViews>
  <sheetFormatPr defaultColWidth="9.1047619047619" defaultRowHeight="21" customHeight="1"/>
  <cols>
    <col min="1" max="1" width="17.4380952380952" style="2" customWidth="1"/>
    <col min="2" max="2" width="14.7809523809524" style="3" customWidth="1"/>
    <col min="3" max="4" width="12.552380952381" style="3" customWidth="1"/>
    <col min="5" max="5" width="13.552380952381" style="3" customWidth="1"/>
    <col min="6" max="6" width="12.552380952381" style="3" customWidth="1"/>
    <col min="7" max="22" width="9.1047619047619" style="3"/>
    <col min="23" max="16384" width="9.1047619047619" style="4"/>
  </cols>
  <sheetData>
    <row r="1" customHeight="1" spans="1:12">
      <c r="A1" s="5" t="s">
        <v>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" customHeight="1" spans="1:22">
      <c r="A2" s="1"/>
      <c r="B2" s="1"/>
      <c r="C2" s="1"/>
      <c r="D2" s="1"/>
      <c r="E2" s="1"/>
      <c r="F2" s="1"/>
      <c r="G2" s="4"/>
      <c r="H2" s="4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4" customHeight="1" spans="1:8">
      <c r="A3" s="6" t="s">
        <v>51</v>
      </c>
      <c r="G3" s="4"/>
      <c r="H3" s="4"/>
    </row>
    <row r="4" ht="24" customHeight="1" spans="1:22">
      <c r="A4" s="1"/>
      <c r="B4" s="1"/>
      <c r="C4" s="1"/>
      <c r="D4" s="1"/>
      <c r="E4" s="1"/>
      <c r="F4" s="1"/>
      <c r="G4" s="4"/>
      <c r="H4" s="4"/>
      <c r="I4" s="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="1" customFormat="1" ht="24" customHeight="1" spans="1:8">
      <c r="A5" s="6" t="s">
        <v>52</v>
      </c>
      <c r="G5" s="4"/>
      <c r="H5" s="4"/>
    </row>
    <row r="6" ht="24" customHeight="1" spans="1:22">
      <c r="A6" s="1"/>
      <c r="B6" s="1"/>
      <c r="C6" s="1"/>
      <c r="D6" s="1"/>
      <c r="E6" s="1"/>
      <c r="F6" s="1"/>
      <c r="G6" s="4"/>
      <c r="H6" s="4"/>
      <c r="I6" s="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="1" customFormat="1" ht="24" customHeight="1" spans="1:8">
      <c r="A7" s="6" t="s">
        <v>53</v>
      </c>
      <c r="G7" s="4"/>
      <c r="H7" s="4"/>
    </row>
    <row r="8" s="1" customFormat="1" ht="24" customHeight="1" spans="1:8">
      <c r="A8" s="6" t="s">
        <v>54</v>
      </c>
      <c r="G8" s="4"/>
      <c r="H8" s="4"/>
    </row>
    <row r="9" ht="24" customHeight="1" spans="1:22">
      <c r="A9" s="1"/>
      <c r="B9" s="1"/>
      <c r="C9" s="1"/>
      <c r="D9" s="1"/>
      <c r="E9" s="1"/>
      <c r="F9" s="1"/>
      <c r="G9" s="4"/>
      <c r="H9" s="4"/>
      <c r="I9" s="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="1" customFormat="1" ht="24" customHeight="1" spans="1:8">
      <c r="A10" s="6" t="s">
        <v>55</v>
      </c>
      <c r="G10" s="4"/>
      <c r="H10" s="4"/>
    </row>
    <row r="11" s="1" customFormat="1" ht="24" customHeight="1" spans="1:8">
      <c r="A11" s="6" t="s">
        <v>56</v>
      </c>
      <c r="G11" s="4"/>
      <c r="H11" s="4"/>
    </row>
    <row r="12" ht="24" customHeight="1" spans="1:22">
      <c r="A12" s="1"/>
      <c r="B12" s="1"/>
      <c r="C12" s="1"/>
      <c r="D12" s="1"/>
      <c r="E12" s="1"/>
      <c r="F12" s="1"/>
      <c r="G12" s="4"/>
      <c r="H12" s="4"/>
      <c r="I12" s="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="1" customFormat="1" ht="24" customHeight="1" spans="1:8">
      <c r="A13" s="6" t="s">
        <v>57</v>
      </c>
      <c r="G13" s="4"/>
      <c r="H13" s="4"/>
    </row>
    <row r="14" ht="24" customHeight="1" spans="1:22">
      <c r="A14" s="1"/>
      <c r="B14" s="1"/>
      <c r="C14" s="1"/>
      <c r="D14" s="1"/>
      <c r="E14" s="1"/>
      <c r="F14" s="1"/>
      <c r="G14" s="4"/>
      <c r="H14" s="4"/>
      <c r="I14" s="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="1" customFormat="1" ht="24" customHeight="1" spans="1:8">
      <c r="A15" s="7">
        <v>1</v>
      </c>
      <c r="B15" s="6" t="s">
        <v>58</v>
      </c>
      <c r="G15" s="4"/>
      <c r="H15" s="4"/>
    </row>
    <row r="16" s="1" customFormat="1" ht="24" customHeight="1" spans="1:8">
      <c r="A16" s="6" t="s">
        <v>59</v>
      </c>
      <c r="G16" s="4"/>
      <c r="H16" s="4"/>
    </row>
    <row r="17" s="1" customFormat="1" ht="24" customHeight="1" spans="1:8">
      <c r="A17" s="7">
        <v>2</v>
      </c>
      <c r="B17" s="6" t="s">
        <v>60</v>
      </c>
      <c r="G17" s="4"/>
      <c r="H17" s="4"/>
    </row>
    <row r="18" s="1" customFormat="1" ht="24" customHeight="1" spans="1:8">
      <c r="A18" s="6" t="s">
        <v>61</v>
      </c>
      <c r="G18" s="4"/>
      <c r="H18" s="4"/>
    </row>
    <row r="19" s="1" customFormat="1" ht="24" customHeight="1" spans="1:8">
      <c r="A19" s="6" t="s">
        <v>62</v>
      </c>
      <c r="G19" s="4"/>
      <c r="H19" s="4"/>
    </row>
    <row r="20" s="1" customFormat="1" ht="24" customHeight="1" spans="1:8">
      <c r="A20" s="6" t="s">
        <v>63</v>
      </c>
      <c r="G20" s="4"/>
      <c r="H20" s="4"/>
    </row>
    <row r="21" s="1" customFormat="1" ht="24" customHeight="1" spans="1:8">
      <c r="A21" s="7">
        <v>1</v>
      </c>
      <c r="B21" s="6" t="s">
        <v>64</v>
      </c>
      <c r="G21" s="4"/>
      <c r="H21" s="4"/>
    </row>
    <row r="22" s="1" customFormat="1" ht="24" customHeight="1" spans="1:8">
      <c r="A22" s="6" t="s">
        <v>65</v>
      </c>
      <c r="G22" s="4"/>
      <c r="H22" s="4"/>
    </row>
    <row r="23" ht="24" customHeight="1" spans="1:2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="1" customFormat="1" ht="24" customHeight="1" spans="1:8">
      <c r="A24" s="6" t="s">
        <v>66</v>
      </c>
      <c r="G24" s="4"/>
      <c r="H24" s="4"/>
    </row>
    <row r="25" s="1" customFormat="1" ht="24" customHeight="1" spans="1:8">
      <c r="A25" s="6" t="s">
        <v>67</v>
      </c>
      <c r="G25" s="4"/>
      <c r="H25" s="4"/>
    </row>
    <row r="26" ht="24" customHeight="1" spans="1:2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="1" customFormat="1" ht="24" customHeight="1" spans="1:8">
      <c r="A27" s="6" t="s">
        <v>68</v>
      </c>
      <c r="G27" s="4"/>
      <c r="H27" s="4"/>
    </row>
    <row r="28" ht="24" customHeight="1" spans="1:2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="1" customFormat="1" ht="24" customHeight="1" spans="1:8">
      <c r="A29" s="6" t="s">
        <v>69</v>
      </c>
      <c r="G29" s="4"/>
      <c r="H29" s="4"/>
    </row>
    <row r="30" ht="24" customHeight="1" spans="1:2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="1" customFormat="1" ht="24" customHeight="1" spans="1:8">
      <c r="A31" s="6" t="s">
        <v>70</v>
      </c>
      <c r="B31" s="6" t="s">
        <v>71</v>
      </c>
      <c r="G31" s="4"/>
      <c r="H31" s="4"/>
    </row>
    <row r="32" ht="24" customHeight="1" spans="1:2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="1" customFormat="1" ht="24" customHeight="1" spans="1:8">
      <c r="A33" s="6" t="s">
        <v>72</v>
      </c>
      <c r="G33" s="4"/>
      <c r="H33" s="4"/>
    </row>
    <row r="34" s="1" customFormat="1" ht="24" customHeight="1" spans="1:8">
      <c r="A34" s="6" t="s">
        <v>73</v>
      </c>
      <c r="G34" s="4"/>
      <c r="H34" s="4"/>
    </row>
    <row r="35" ht="24" customHeight="1" spans="1:2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="1" customFormat="1" ht="24" customHeight="1" spans="1:8">
      <c r="A36" s="6" t="s">
        <v>74</v>
      </c>
      <c r="G36" s="4"/>
      <c r="H36" s="4"/>
    </row>
    <row r="37" s="1" customFormat="1" ht="24" customHeight="1" spans="1:8">
      <c r="A37" s="6" t="s">
        <v>75</v>
      </c>
      <c r="G37" s="4"/>
      <c r="H37" s="4"/>
    </row>
    <row r="38" ht="24" customHeight="1" spans="1:2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="1" customFormat="1" ht="24" customHeight="1" spans="1:8">
      <c r="A39" s="6" t="s">
        <v>76</v>
      </c>
      <c r="G39" s="4"/>
      <c r="H39" s="4"/>
    </row>
    <row r="40" ht="24" customHeight="1" spans="1:2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="1" customFormat="1" ht="24" customHeight="1" spans="1:8">
      <c r="A41" s="6" t="s">
        <v>77</v>
      </c>
      <c r="G41" s="4"/>
      <c r="H41" s="4"/>
    </row>
    <row r="42" ht="24" customHeight="1" spans="1:2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="1" customFormat="1" ht="24" customHeight="1" spans="1:8">
      <c r="A43" s="6" t="s">
        <v>78</v>
      </c>
      <c r="B43" s="6" t="s">
        <v>79</v>
      </c>
      <c r="G43" s="4"/>
      <c r="H43" s="4"/>
    </row>
    <row r="44" s="1" customFormat="1" ht="24" customHeight="1" spans="1:8">
      <c r="A44" s="6" t="s">
        <v>80</v>
      </c>
      <c r="B44" s="8">
        <v>0</v>
      </c>
      <c r="G44" s="4"/>
      <c r="H44" s="4"/>
    </row>
    <row r="45" s="1" customFormat="1" ht="24" customHeight="1" spans="1:8">
      <c r="A45" s="6" t="s">
        <v>81</v>
      </c>
      <c r="B45" s="6" t="s">
        <v>82</v>
      </c>
      <c r="G45" s="4"/>
      <c r="H45" s="4"/>
    </row>
    <row r="46" s="1" customFormat="1" ht="24" customHeight="1" spans="1:8">
      <c r="A46" s="6" t="s">
        <v>83</v>
      </c>
      <c r="B46" s="6" t="s">
        <v>84</v>
      </c>
      <c r="G46" s="4"/>
      <c r="H46" s="4"/>
    </row>
    <row r="47" s="1" customFormat="1" ht="24" customHeight="1" spans="1:8">
      <c r="A47" s="6" t="s">
        <v>85</v>
      </c>
      <c r="B47" s="6" t="s">
        <v>86</v>
      </c>
      <c r="G47" s="4"/>
      <c r="H47" s="4"/>
    </row>
    <row r="48" s="1" customFormat="1" ht="24" customHeight="1" spans="1:8">
      <c r="A48" s="6" t="s">
        <v>87</v>
      </c>
      <c r="B48" s="6" t="s">
        <v>88</v>
      </c>
      <c r="G48" s="4"/>
      <c r="H48" s="4"/>
    </row>
    <row r="49" ht="24" customHeight="1" spans="1:2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="1" customFormat="1" ht="24" customHeight="1" spans="1:8">
      <c r="A50" s="6" t="s">
        <v>89</v>
      </c>
      <c r="G50" s="4"/>
      <c r="H50" s="4"/>
    </row>
    <row r="51" s="1" customFormat="1" ht="24" customHeight="1" spans="1:8">
      <c r="A51" s="6" t="s">
        <v>90</v>
      </c>
      <c r="G51" s="4"/>
      <c r="H51" s="4"/>
    </row>
    <row r="52" ht="24" customHeight="1" spans="1:2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="1" customFormat="1" ht="24" customHeight="1" spans="1:8">
      <c r="A53" s="6" t="s">
        <v>91</v>
      </c>
      <c r="G53" s="4"/>
      <c r="H53" s="4"/>
    </row>
    <row r="54" s="1" customFormat="1" ht="24" customHeight="1" spans="1:8">
      <c r="A54" s="6" t="s">
        <v>92</v>
      </c>
      <c r="G54" s="4"/>
      <c r="H54" s="4"/>
    </row>
    <row r="55" s="1" customFormat="1" ht="24" customHeight="1" spans="1:8">
      <c r="A55" s="6" t="s">
        <v>93</v>
      </c>
      <c r="G55" s="4"/>
      <c r="H55" s="4"/>
    </row>
    <row r="56" s="1" customFormat="1" ht="24" customHeight="1" spans="1:8">
      <c r="A56" s="6" t="s">
        <v>94</v>
      </c>
      <c r="G56" s="4"/>
      <c r="H56" s="4"/>
    </row>
    <row r="57" ht="24" customHeight="1" spans="1:2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="1" customFormat="1" ht="24" customHeight="1" spans="1:8">
      <c r="A58" s="6" t="s">
        <v>95</v>
      </c>
      <c r="G58" s="4"/>
      <c r="H58" s="4"/>
    </row>
    <row r="59" s="1" customFormat="1" ht="24" customHeight="1" spans="1:8">
      <c r="A59" s="6" t="s">
        <v>96</v>
      </c>
      <c r="G59" s="4"/>
      <c r="H59" s="4"/>
    </row>
    <row r="60" ht="24" customHeight="1" spans="1:2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="1" customFormat="1" ht="24" customHeight="1" spans="1:8">
      <c r="A61" s="6" t="s">
        <v>97</v>
      </c>
      <c r="B61" s="6" t="s">
        <v>98</v>
      </c>
      <c r="G61" s="4"/>
      <c r="H61" s="4"/>
    </row>
    <row r="62" ht="24" customHeight="1" spans="1:2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="1" customFormat="1" ht="24" customHeight="1" spans="1:8">
      <c r="A63" s="6" t="s">
        <v>99</v>
      </c>
      <c r="G63" s="4"/>
      <c r="H63" s="4"/>
    </row>
    <row r="64" s="1" customFormat="1" ht="24" customHeight="1" spans="1:8">
      <c r="A64" s="6" t="s">
        <v>100</v>
      </c>
      <c r="G64" s="4"/>
      <c r="H64" s="4"/>
    </row>
    <row r="65" ht="24" customHeight="1" spans="1:2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="1" customFormat="1" ht="24" customHeight="1" spans="1:8">
      <c r="A66" s="6" t="s">
        <v>101</v>
      </c>
      <c r="G66" s="4"/>
      <c r="H66" s="4"/>
    </row>
    <row r="67" s="1" customFormat="1" ht="24" customHeight="1" spans="1:8">
      <c r="A67" s="6" t="s">
        <v>102</v>
      </c>
      <c r="G67" s="4"/>
      <c r="H67" s="4"/>
    </row>
    <row r="68" ht="24" customHeight="1" spans="1:2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="1" customFormat="1" ht="24" customHeight="1" spans="1:8">
      <c r="A69" s="6" t="s">
        <v>103</v>
      </c>
      <c r="B69" s="6" t="s">
        <v>104</v>
      </c>
      <c r="G69" s="4"/>
      <c r="H69" s="4"/>
    </row>
    <row r="70" s="1" customFormat="1" ht="24" customHeight="1" spans="1:8">
      <c r="A70" s="6" t="s">
        <v>105</v>
      </c>
      <c r="G70" s="4"/>
      <c r="H70" s="4"/>
    </row>
    <row r="71" ht="24" customHeight="1" spans="1:2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="1" customFormat="1" ht="24" customHeight="1" spans="1:8">
      <c r="A72" s="6" t="s">
        <v>106</v>
      </c>
      <c r="G72" s="4"/>
      <c r="H72" s="4"/>
    </row>
    <row r="73" ht="24" customHeight="1" spans="1:2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="1" customFormat="1" ht="24" customHeight="1" spans="1:8">
      <c r="A74" s="6" t="s">
        <v>107</v>
      </c>
      <c r="G74" s="4"/>
      <c r="H74" s="4"/>
    </row>
    <row r="75" s="1" customFormat="1" ht="24" customHeight="1" spans="1:8">
      <c r="A75" s="6" t="s">
        <v>108</v>
      </c>
      <c r="G75" s="4"/>
      <c r="H75" s="4"/>
    </row>
    <row r="76" ht="24" customHeight="1" spans="1:22">
      <c r="A76" s="1"/>
      <c r="B76" s="1"/>
      <c r="C76" s="1"/>
      <c r="D76" s="1"/>
      <c r="E76" s="1"/>
      <c r="F76" s="1"/>
      <c r="G76" s="4"/>
      <c r="H76" s="4"/>
      <c r="I76" s="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="1" customFormat="1" ht="24" customHeight="1" spans="1:8">
      <c r="A77" s="6" t="s">
        <v>109</v>
      </c>
      <c r="G77" s="4"/>
      <c r="H77" s="4"/>
    </row>
    <row r="78" s="1" customFormat="1" ht="24" customHeight="1" spans="1:8">
      <c r="A78" s="6" t="s">
        <v>110</v>
      </c>
      <c r="G78" s="4"/>
      <c r="H78" s="4"/>
    </row>
    <row r="79" ht="24" customHeight="1" spans="1:22">
      <c r="A79" s="1"/>
      <c r="B79" s="1"/>
      <c r="C79" s="1"/>
      <c r="D79" s="1"/>
      <c r="E79" s="1"/>
      <c r="F79" s="1"/>
      <c r="G79" s="4"/>
      <c r="H79" s="4"/>
      <c r="I79" s="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="1" customFormat="1" ht="24" customHeight="1" spans="1:8">
      <c r="A80" s="6" t="s">
        <v>111</v>
      </c>
      <c r="B80" s="6" t="s">
        <v>112</v>
      </c>
      <c r="G80" s="4"/>
      <c r="H80" s="4"/>
    </row>
    <row r="81" s="1" customFormat="1" ht="24" customHeight="1" spans="2:8">
      <c r="B81" s="6" t="s">
        <v>113</v>
      </c>
      <c r="G81" s="4"/>
      <c r="H81" s="4"/>
    </row>
    <row r="82" s="1" customFormat="1" ht="24" customHeight="1" spans="2:8">
      <c r="B82" s="6" t="s">
        <v>114</v>
      </c>
      <c r="G82" s="4"/>
      <c r="H82" s="4"/>
    </row>
    <row r="83" s="1" customFormat="1" ht="24" customHeight="1" spans="1:8">
      <c r="A83" s="6" t="s">
        <v>115</v>
      </c>
      <c r="B83" s="6" t="s">
        <v>116</v>
      </c>
      <c r="G83" s="4"/>
      <c r="H83" s="4"/>
    </row>
    <row r="84" s="1" customFormat="1" ht="24" customHeight="1" spans="1:8">
      <c r="A84" s="7">
        <v>1</v>
      </c>
      <c r="B84" s="6" t="s">
        <v>117</v>
      </c>
      <c r="G84" s="4"/>
      <c r="H84" s="4"/>
    </row>
    <row r="85" s="1" customFormat="1" ht="24" customHeight="1" spans="2:8">
      <c r="B85" s="6" t="s">
        <v>118</v>
      </c>
      <c r="G85" s="4"/>
      <c r="H85" s="4"/>
    </row>
    <row r="86" s="1" customFormat="1" ht="24" customHeight="1" spans="2:8">
      <c r="B86" s="6" t="s">
        <v>119</v>
      </c>
      <c r="G86" s="4"/>
      <c r="H86" s="4"/>
    </row>
    <row r="87" s="1" customFormat="1" ht="24" customHeight="1" spans="1:8">
      <c r="A87" s="7">
        <v>2</v>
      </c>
      <c r="B87" s="6" t="s">
        <v>120</v>
      </c>
      <c r="G87" s="4"/>
      <c r="H87" s="4"/>
    </row>
    <row r="88" ht="24" customHeight="1" spans="1:22">
      <c r="A88" s="1"/>
      <c r="B88" s="1"/>
      <c r="C88" s="1"/>
      <c r="D88" s="1"/>
      <c r="E88" s="1"/>
      <c r="F88" s="1"/>
      <c r="G88" s="4"/>
      <c r="H88" s="4"/>
      <c r="I88" s="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ht="24" customHeight="1" spans="1:22">
      <c r="A89" s="6" t="s">
        <v>121</v>
      </c>
      <c r="B89" s="1"/>
      <c r="C89" s="1"/>
      <c r="D89" s="1"/>
      <c r="E89" s="1"/>
      <c r="F89" s="1"/>
      <c r="G89" s="4"/>
      <c r="H89" s="4"/>
      <c r="I89" s="1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ht="24" customHeight="1" spans="1:22">
      <c r="A90" s="6" t="s">
        <v>122</v>
      </c>
      <c r="B90" s="1"/>
      <c r="C90" s="1"/>
      <c r="D90" s="1"/>
      <c r="E90" s="1"/>
      <c r="F90" s="1"/>
      <c r="G90" s="4"/>
      <c r="H90" s="4"/>
      <c r="I90" s="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ht="24" customHeight="1" spans="1:22">
      <c r="A91" s="1"/>
      <c r="B91" s="1"/>
      <c r="C91" s="1"/>
      <c r="D91" s="1"/>
      <c r="E91" s="1"/>
      <c r="F91" s="1"/>
      <c r="G91" s="4"/>
      <c r="H91" s="4"/>
      <c r="I91" s="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ht="24" customHeight="1" spans="1:22">
      <c r="A92" s="6" t="s">
        <v>123</v>
      </c>
      <c r="B92" s="1"/>
      <c r="C92" s="1"/>
      <c r="D92" s="1"/>
      <c r="E92" s="1"/>
      <c r="F92" s="1"/>
      <c r="G92" s="4"/>
      <c r="H92" s="4"/>
      <c r="I92" s="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ht="24" customHeight="1" spans="1:22">
      <c r="A93" s="1"/>
      <c r="B93" s="1"/>
      <c r="C93" s="1"/>
      <c r="D93" s="1"/>
      <c r="E93" s="1"/>
      <c r="F93" s="1"/>
      <c r="G93" s="4"/>
      <c r="H93" s="4"/>
      <c r="I93" s="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ht="24" customHeight="1" spans="1:22">
      <c r="A94" s="1"/>
      <c r="B94" s="6" t="s">
        <v>124</v>
      </c>
      <c r="C94" s="6" t="s">
        <v>125</v>
      </c>
      <c r="D94" s="1"/>
      <c r="E94" s="1"/>
      <c r="F94" s="1"/>
      <c r="G94" s="4"/>
      <c r="H94" s="4"/>
      <c r="I94" s="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ht="24" customHeight="1" spans="1:22">
      <c r="A95" s="1"/>
      <c r="B95" s="1"/>
      <c r="C95" s="6" t="s">
        <v>126</v>
      </c>
      <c r="D95" s="1"/>
      <c r="E95" s="1"/>
      <c r="F95" s="1"/>
      <c r="G95" s="4"/>
      <c r="H95" s="4"/>
      <c r="I95" s="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ht="24" customHeight="1" spans="1:22">
      <c r="A96" s="1"/>
      <c r="B96" s="1"/>
      <c r="C96" s="6" t="s">
        <v>127</v>
      </c>
      <c r="D96" s="6" t="s">
        <v>128</v>
      </c>
      <c r="E96" s="6" t="s">
        <v>129</v>
      </c>
      <c r="F96" s="6" t="s">
        <v>130</v>
      </c>
      <c r="G96" s="4"/>
      <c r="H96" s="4"/>
      <c r="I96" s="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ht="24" customHeight="1" spans="1:22">
      <c r="A97" s="1"/>
      <c r="B97" s="1"/>
      <c r="C97" s="6" t="s">
        <v>131</v>
      </c>
      <c r="D97" s="6" t="s">
        <v>132</v>
      </c>
      <c r="E97" s="6" t="s">
        <v>129</v>
      </c>
      <c r="F97" s="6" t="s">
        <v>133</v>
      </c>
      <c r="G97" s="4"/>
      <c r="H97" s="4"/>
      <c r="I97" s="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ht="24" customHeight="1" spans="1:22">
      <c r="A98" s="1"/>
      <c r="B98" s="1"/>
      <c r="C98" s="6" t="s">
        <v>134</v>
      </c>
      <c r="D98" s="1"/>
      <c r="E98" s="6" t="s">
        <v>129</v>
      </c>
      <c r="F98" s="6" t="s">
        <v>135</v>
      </c>
      <c r="G98" s="4"/>
      <c r="H98" s="4"/>
      <c r="I98" s="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ht="24" customHeight="1" spans="1:22">
      <c r="A99" s="1"/>
      <c r="B99" s="1"/>
      <c r="C99" s="1"/>
      <c r="D99" s="1"/>
      <c r="E99" s="6" t="s">
        <v>136</v>
      </c>
      <c r="F99" s="1"/>
      <c r="G99" s="4"/>
      <c r="H99" s="4"/>
      <c r="I99" s="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ht="24" customHeight="1" spans="1:22">
      <c r="A100" s="1"/>
      <c r="B100" s="6" t="s">
        <v>137</v>
      </c>
      <c r="C100" s="1"/>
      <c r="D100" s="1"/>
      <c r="E100" s="6" t="s">
        <v>138</v>
      </c>
      <c r="F100" s="1"/>
      <c r="G100" s="4"/>
      <c r="H100" s="4"/>
      <c r="I100" s="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ht="24" customHeight="1" spans="1:22">
      <c r="A101" s="1"/>
      <c r="B101" s="1"/>
      <c r="C101" s="6" t="s">
        <v>139</v>
      </c>
      <c r="D101" s="1"/>
      <c r="E101" s="1"/>
      <c r="F101" s="1"/>
      <c r="G101" s="4"/>
      <c r="H101" s="4"/>
      <c r="I101" s="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ht="24" customHeight="1" spans="1:22">
      <c r="A102" s="6" t="s">
        <v>140</v>
      </c>
      <c r="B102" s="1"/>
      <c r="C102" s="1"/>
      <c r="D102" s="6" t="s">
        <v>141</v>
      </c>
      <c r="E102" s="1"/>
      <c r="F102" s="1"/>
      <c r="G102" s="4"/>
      <c r="H102" s="4"/>
      <c r="I102" s="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ht="24" customHeight="1" spans="1:22">
      <c r="A103" s="6" t="s">
        <v>142</v>
      </c>
      <c r="B103" s="1"/>
      <c r="C103" s="1"/>
      <c r="D103" s="6" t="s">
        <v>143</v>
      </c>
      <c r="E103" s="1"/>
      <c r="F103" s="1"/>
      <c r="G103" s="4"/>
      <c r="H103" s="4"/>
      <c r="I103" s="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ht="24" customHeight="1" spans="1:22">
      <c r="A104" s="7">
        <v>2</v>
      </c>
      <c r="B104" s="1"/>
      <c r="C104" s="6" t="s">
        <v>144</v>
      </c>
      <c r="D104" s="1"/>
      <c r="E104" s="1"/>
      <c r="F104" s="1"/>
      <c r="G104" s="4"/>
      <c r="H104" s="4"/>
      <c r="I104" s="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="1" customFormat="1" ht="24" customHeight="1" spans="3:8">
      <c r="C105" s="6" t="s">
        <v>145</v>
      </c>
      <c r="G105" s="4"/>
      <c r="H105" s="4"/>
    </row>
    <row r="106" s="1" customFormat="1" ht="24" customHeight="1" spans="1:8">
      <c r="A106" s="7">
        <v>3</v>
      </c>
      <c r="D106" s="6" t="s">
        <v>146</v>
      </c>
      <c r="G106" s="4"/>
      <c r="H106" s="4"/>
    </row>
    <row r="107" s="1" customFormat="1" ht="24" customHeight="1" spans="1:8">
      <c r="A107" s="6" t="s">
        <v>147</v>
      </c>
      <c r="B107" s="6" t="s">
        <v>148</v>
      </c>
      <c r="G107" s="4"/>
      <c r="H107" s="4"/>
    </row>
    <row r="108" ht="24" customHeight="1" spans="1:22">
      <c r="A108" s="1"/>
      <c r="B108" s="1"/>
      <c r="C108" s="1"/>
      <c r="D108" s="1"/>
      <c r="E108" s="1"/>
      <c r="F108" s="1"/>
      <c r="G108" s="4"/>
      <c r="H108" s="4"/>
      <c r="I108" s="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="1" customFormat="1" ht="24" customHeight="1" spans="1:8">
      <c r="A109" s="6" t="s">
        <v>149</v>
      </c>
      <c r="G109" s="4"/>
      <c r="H109" s="4"/>
    </row>
    <row r="110" ht="24" customHeight="1" spans="1:22">
      <c r="A110" s="1"/>
      <c r="B110" s="1"/>
      <c r="C110" s="1"/>
      <c r="D110" s="1"/>
      <c r="E110" s="1"/>
      <c r="F110" s="1"/>
      <c r="G110" s="4"/>
      <c r="H110" s="4"/>
      <c r="I110" s="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="1" customFormat="1" ht="24" customHeight="1" spans="1:8">
      <c r="A111" s="6" t="s">
        <v>150</v>
      </c>
      <c r="G111" s="4"/>
      <c r="H111" s="4"/>
    </row>
    <row r="112" ht="24" customHeight="1" spans="1:22">
      <c r="A112" s="1"/>
      <c r="B112" s="1"/>
      <c r="C112" s="1"/>
      <c r="D112" s="1"/>
      <c r="E112" s="1"/>
      <c r="F112" s="1"/>
      <c r="G112" s="4"/>
      <c r="H112" s="4"/>
      <c r="I112" s="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="1" customFormat="1" ht="24" customHeight="1" spans="1:8">
      <c r="A113" s="6" t="s">
        <v>151</v>
      </c>
      <c r="G113" s="4"/>
      <c r="H113" s="4"/>
    </row>
    <row r="114" ht="24" customHeight="1" spans="1:22">
      <c r="A114" s="1"/>
      <c r="B114" s="1"/>
      <c r="C114" s="1"/>
      <c r="D114" s="1"/>
      <c r="E114" s="1"/>
      <c r="F114" s="1"/>
      <c r="G114" s="4"/>
      <c r="H114" s="4"/>
      <c r="I114" s="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="1" customFormat="1" ht="24" customHeight="1" spans="1:8">
      <c r="A115" s="6" t="s">
        <v>152</v>
      </c>
      <c r="G115" s="4"/>
      <c r="H115" s="4"/>
    </row>
    <row r="116" ht="24" customHeight="1" spans="1:22">
      <c r="A116" s="1"/>
      <c r="B116" s="1"/>
      <c r="C116" s="1"/>
      <c r="D116" s="1"/>
      <c r="E116" s="1"/>
      <c r="F116" s="1"/>
      <c r="G116" s="4"/>
      <c r="H116" s="4"/>
      <c r="I116" s="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="1" customFormat="1" ht="24" customHeight="1" spans="1:8">
      <c r="A117" s="6" t="s">
        <v>153</v>
      </c>
      <c r="G117" s="4"/>
      <c r="H117" s="4"/>
    </row>
    <row r="118" ht="24" customHeight="1" spans="1:22">
      <c r="A118" s="1"/>
      <c r="B118" s="1"/>
      <c r="C118" s="1"/>
      <c r="D118" s="1"/>
      <c r="E118" s="1"/>
      <c r="F118" s="1"/>
      <c r="G118" s="4"/>
      <c r="H118" s="4"/>
      <c r="I118" s="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="1" customFormat="1" ht="24" customHeight="1" spans="1:8">
      <c r="A119" s="6" t="s">
        <v>154</v>
      </c>
      <c r="G119" s="4"/>
      <c r="H119" s="4"/>
    </row>
    <row r="120" customHeight="1" spans="1:22">
      <c r="A120" s="7">
        <v>3</v>
      </c>
      <c r="B120" s="6" t="s">
        <v>146</v>
      </c>
      <c r="C120" s="1"/>
      <c r="D120" s="1"/>
      <c r="E120" s="1"/>
      <c r="F120" s="1"/>
      <c r="G120" s="1"/>
      <c r="H120" s="1"/>
      <c r="I120" s="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customHeight="1" spans="1:22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customHeight="1" spans="1:22">
      <c r="A122" s="6" t="s">
        <v>147</v>
      </c>
      <c r="B122" s="6" t="s">
        <v>148</v>
      </c>
      <c r="C122" s="1"/>
      <c r="D122" s="1"/>
      <c r="E122" s="1"/>
      <c r="F122" s="1"/>
      <c r="G122" s="1"/>
      <c r="H122" s="1"/>
      <c r="I122" s="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customHeight="1" spans="1:22">
      <c r="A123" s="1"/>
      <c r="B123" s="1"/>
      <c r="C123" s="1"/>
      <c r="D123" s="1"/>
      <c r="E123" s="1"/>
      <c r="F123" s="1"/>
      <c r="G123" s="1"/>
      <c r="H123" s="1"/>
      <c r="I123" s="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customHeight="1" spans="1:22">
      <c r="A124" s="6" t="s">
        <v>155</v>
      </c>
      <c r="B124" s="1"/>
      <c r="C124" s="1"/>
      <c r="D124" s="1"/>
      <c r="E124" s="1"/>
      <c r="F124" s="1"/>
      <c r="G124" s="1"/>
      <c r="H124" s="1"/>
      <c r="I124" s="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customHeight="1" spans="1:22">
      <c r="A125" s="6" t="s">
        <v>156</v>
      </c>
      <c r="B125" s="1"/>
      <c r="C125" s="1"/>
      <c r="D125" s="1"/>
      <c r="E125" s="1"/>
      <c r="F125" s="1"/>
      <c r="G125" s="1"/>
      <c r="H125" s="1"/>
      <c r="I125" s="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customHeight="1" spans="1:22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customHeight="1" spans="1:22">
      <c r="A127" s="6" t="s">
        <v>150</v>
      </c>
      <c r="B127" s="1"/>
      <c r="C127" s="1"/>
      <c r="D127" s="1"/>
      <c r="E127" s="1"/>
      <c r="F127" s="1"/>
      <c r="G127" s="1"/>
      <c r="H127" s="1"/>
      <c r="I127" s="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customHeight="1" spans="1:22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customHeight="1" spans="1:22">
      <c r="A129" s="6" t="s">
        <v>151</v>
      </c>
      <c r="B129" s="1"/>
      <c r="C129" s="1"/>
      <c r="D129" s="1"/>
      <c r="E129" s="1"/>
      <c r="F129" s="1"/>
      <c r="G129" s="1"/>
      <c r="H129" s="1"/>
      <c r="I129" s="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customHeight="1" spans="1:22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customHeight="1" spans="1:22">
      <c r="A131" s="6" t="s">
        <v>157</v>
      </c>
      <c r="B131" s="1"/>
      <c r="C131" s="1"/>
      <c r="D131" s="1"/>
      <c r="E131" s="1"/>
      <c r="F131" s="1"/>
      <c r="G131" s="1"/>
      <c r="H131" s="1"/>
      <c r="I131" s="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customHeight="1" spans="1:22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customHeight="1" spans="1:22">
      <c r="A133" s="7">
        <v>1</v>
      </c>
      <c r="B133" s="6" t="s">
        <v>158</v>
      </c>
      <c r="C133" s="1"/>
      <c r="D133" s="1"/>
      <c r="E133" s="1"/>
      <c r="F133" s="1"/>
      <c r="G133" s="1"/>
      <c r="H133" s="1"/>
      <c r="I133" s="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customHeight="1" spans="1:22">
      <c r="A134" s="7">
        <v>2</v>
      </c>
      <c r="B134" s="6" t="s">
        <v>159</v>
      </c>
      <c r="C134" s="1"/>
      <c r="D134" s="1"/>
      <c r="E134" s="1"/>
      <c r="F134" s="1"/>
      <c r="G134" s="1"/>
      <c r="H134" s="1"/>
      <c r="I134" s="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customHeight="1" spans="1:22">
      <c r="A135" s="6" t="s">
        <v>160</v>
      </c>
      <c r="B135" s="1"/>
      <c r="C135" s="1"/>
      <c r="D135" s="1"/>
      <c r="E135" s="1"/>
      <c r="F135" s="1"/>
      <c r="G135" s="1"/>
      <c r="H135" s="1"/>
      <c r="I135" s="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customHeight="1" spans="1:22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customHeight="1" spans="1:22">
      <c r="A137" s="6" t="s">
        <v>161</v>
      </c>
      <c r="B137" s="1"/>
      <c r="C137" s="1"/>
      <c r="D137" s="1"/>
      <c r="E137" s="1"/>
      <c r="F137" s="1"/>
      <c r="G137" s="1"/>
      <c r="H137" s="1"/>
      <c r="I137" s="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customHeight="1" spans="1:22">
      <c r="A138" s="6" t="s">
        <v>162</v>
      </c>
      <c r="B138" s="1"/>
      <c r="C138" s="1"/>
      <c r="D138" s="1"/>
      <c r="E138" s="1"/>
      <c r="F138" s="1"/>
      <c r="G138" s="1"/>
      <c r="H138" s="1"/>
      <c r="I138" s="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customHeight="1" spans="1:22">
      <c r="A139" s="1"/>
      <c r="B139" s="1"/>
      <c r="C139" s="1"/>
      <c r="D139" s="1"/>
      <c r="E139" s="1"/>
      <c r="F139" s="1"/>
      <c r="G139" s="1"/>
      <c r="H139" s="1"/>
      <c r="I139" s="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customHeight="1" spans="1:22">
      <c r="A140" s="7">
        <v>4</v>
      </c>
      <c r="B140" s="6" t="s">
        <v>163</v>
      </c>
      <c r="C140" s="1"/>
      <c r="D140" s="1"/>
      <c r="E140" s="1"/>
      <c r="F140" s="1"/>
      <c r="G140" s="1"/>
      <c r="H140" s="1"/>
      <c r="I140" s="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customHeight="1" spans="1:22">
      <c r="A141" s="6" t="s">
        <v>164</v>
      </c>
      <c r="B141" s="1"/>
      <c r="C141" s="1"/>
      <c r="D141" s="1"/>
      <c r="E141" s="1"/>
      <c r="F141" s="1"/>
      <c r="G141" s="1"/>
      <c r="H141" s="1"/>
      <c r="I141" s="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customHeight="1" spans="1:22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customHeight="1" spans="1:22">
      <c r="A143" s="6" t="s">
        <v>165</v>
      </c>
      <c r="B143" s="1"/>
      <c r="C143" s="1"/>
      <c r="D143" s="1"/>
      <c r="E143" s="1"/>
      <c r="F143" s="1"/>
      <c r="G143" s="1"/>
      <c r="H143" s="1"/>
      <c r="I143" s="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customHeight="1" spans="1:22">
      <c r="A144" s="6" t="s">
        <v>166</v>
      </c>
      <c r="B144" s="1"/>
      <c r="C144" s="1"/>
      <c r="D144" s="1"/>
      <c r="E144" s="1"/>
      <c r="F144" s="1"/>
      <c r="G144" s="1"/>
      <c r="H144" s="1"/>
      <c r="I144" s="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customHeight="1" spans="1:22">
      <c r="A145" s="6" t="s">
        <v>167</v>
      </c>
      <c r="B145" s="1"/>
      <c r="C145" s="1"/>
      <c r="D145" s="1"/>
      <c r="E145" s="1"/>
      <c r="F145" s="1"/>
      <c r="G145" s="1"/>
      <c r="H145" s="1"/>
      <c r="I145" s="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customHeight="1" spans="1:22">
      <c r="A146" s="1"/>
      <c r="B146" s="1"/>
      <c r="C146" s="1"/>
      <c r="D146" s="1"/>
      <c r="E146" s="1"/>
      <c r="F146" s="1"/>
      <c r="G146" s="1"/>
      <c r="H146" s="1"/>
      <c r="I146" s="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customHeight="1" spans="1:22">
      <c r="A147" s="7">
        <v>5</v>
      </c>
      <c r="B147" s="6" t="s">
        <v>168</v>
      </c>
      <c r="C147" s="1"/>
      <c r="D147" s="1"/>
      <c r="E147" s="1"/>
      <c r="F147" s="1"/>
      <c r="G147" s="1"/>
      <c r="H147" s="1"/>
      <c r="I147" s="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customHeight="1" spans="1:22">
      <c r="A148" s="1"/>
      <c r="B148" s="6" t="s">
        <v>169</v>
      </c>
      <c r="C148" s="1"/>
      <c r="D148" s="1"/>
      <c r="E148" s="1"/>
      <c r="F148" s="1"/>
      <c r="G148" s="1"/>
      <c r="H148" s="1"/>
      <c r="I148" s="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customHeight="1" spans="1:22">
      <c r="A149" s="7">
        <v>6</v>
      </c>
      <c r="B149" s="6" t="s">
        <v>170</v>
      </c>
      <c r="C149" s="1"/>
      <c r="D149" s="1"/>
      <c r="E149" s="1"/>
      <c r="F149" s="1"/>
      <c r="G149" s="1"/>
      <c r="H149" s="1"/>
      <c r="I149" s="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customHeight="1" spans="1:22">
      <c r="A150" s="1"/>
      <c r="B150" s="6" t="s">
        <v>171</v>
      </c>
      <c r="C150" s="1"/>
      <c r="D150" s="1"/>
      <c r="E150" s="1"/>
      <c r="F150" s="1"/>
      <c r="G150" s="1"/>
      <c r="H150" s="1"/>
      <c r="I150" s="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customHeight="1" spans="1:22">
      <c r="A151" s="7">
        <v>7</v>
      </c>
      <c r="B151" s="6" t="s">
        <v>172</v>
      </c>
      <c r="C151" s="1"/>
      <c r="D151" s="1"/>
      <c r="E151" s="1"/>
      <c r="F151" s="1"/>
      <c r="G151" s="1"/>
      <c r="H151" s="1"/>
      <c r="I151" s="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customHeight="1" spans="1:22">
      <c r="A152" s="1"/>
      <c r="B152" s="6" t="s">
        <v>173</v>
      </c>
      <c r="C152" s="1"/>
      <c r="D152" s="1"/>
      <c r="E152" s="1"/>
      <c r="F152" s="1"/>
      <c r="G152" s="1"/>
      <c r="H152" s="1"/>
      <c r="I152" s="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customHeight="1" spans="1:22">
      <c r="A153" s="7">
        <v>8</v>
      </c>
      <c r="B153" s="6" t="s">
        <v>174</v>
      </c>
      <c r="C153" s="1"/>
      <c r="D153" s="1"/>
      <c r="E153" s="1"/>
      <c r="F153" s="1"/>
      <c r="G153" s="1"/>
      <c r="H153" s="1"/>
      <c r="I153" s="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customHeight="1" spans="1:22">
      <c r="A154" s="1"/>
      <c r="B154" s="6" t="s">
        <v>175</v>
      </c>
      <c r="C154" s="1"/>
      <c r="D154" s="1"/>
      <c r="E154" s="1"/>
      <c r="F154" s="1"/>
      <c r="G154" s="1"/>
      <c r="H154" s="1"/>
      <c r="I154" s="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customHeight="1" spans="1:22">
      <c r="A155" s="1"/>
      <c r="B155" s="1"/>
      <c r="C155" s="1"/>
      <c r="D155" s="1"/>
      <c r="E155" s="1"/>
      <c r="F155" s="1"/>
      <c r="G155" s="1"/>
      <c r="H155" s="1"/>
      <c r="I155" s="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customHeight="1" spans="1:22">
      <c r="A156" s="6" t="s">
        <v>176</v>
      </c>
      <c r="B156" s="1"/>
      <c r="C156" s="1"/>
      <c r="D156" s="1"/>
      <c r="E156" s="1"/>
      <c r="F156" s="1"/>
      <c r="G156" s="1"/>
      <c r="H156" s="1"/>
      <c r="I156" s="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customHeight="1" spans="1:22">
      <c r="A157" s="6" t="s">
        <v>177</v>
      </c>
      <c r="B157" s="1"/>
      <c r="C157" s="1"/>
      <c r="D157" s="1"/>
      <c r="E157" s="1"/>
      <c r="F157" s="1"/>
      <c r="G157" s="1"/>
      <c r="H157" s="1"/>
      <c r="I157" s="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customHeight="1" spans="1:22">
      <c r="A158" s="6" t="s">
        <v>178</v>
      </c>
      <c r="B158" s="1"/>
      <c r="C158" s="1"/>
      <c r="D158" s="1"/>
      <c r="E158" s="1"/>
      <c r="F158" s="1"/>
      <c r="G158" s="1"/>
      <c r="H158" s="1"/>
      <c r="I158" s="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customHeight="1" spans="1:22">
      <c r="A159" s="1"/>
      <c r="B159" s="1"/>
      <c r="C159" s="1"/>
      <c r="D159" s="1"/>
      <c r="E159" s="1"/>
      <c r="F159" s="1"/>
      <c r="G159" s="1"/>
      <c r="H159" s="1"/>
      <c r="I159" s="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customHeight="1" spans="1:22">
      <c r="A160" s="6" t="s">
        <v>179</v>
      </c>
      <c r="B160" s="1"/>
      <c r="C160" s="1"/>
      <c r="D160" s="1"/>
      <c r="E160" s="1"/>
      <c r="F160" s="1"/>
      <c r="G160" s="1"/>
      <c r="H160" s="1"/>
      <c r="I160" s="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customHeight="1" spans="1:22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customHeight="1" spans="1:22">
      <c r="A162" s="7">
        <v>1</v>
      </c>
      <c r="B162" s="6" t="s">
        <v>180</v>
      </c>
      <c r="C162" s="1"/>
      <c r="D162" s="1"/>
      <c r="E162" s="1"/>
      <c r="F162" s="1"/>
      <c r="G162" s="1"/>
      <c r="H162" s="1"/>
      <c r="I162" s="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customHeight="1" spans="1:22">
      <c r="A163" s="7">
        <v>2</v>
      </c>
      <c r="B163" s="6" t="s">
        <v>181</v>
      </c>
      <c r="C163" s="1"/>
      <c r="D163" s="1"/>
      <c r="E163" s="1"/>
      <c r="F163" s="1"/>
      <c r="G163" s="1"/>
      <c r="H163" s="1"/>
      <c r="I163" s="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customHeight="1" spans="1:22">
      <c r="A164" s="6" t="s">
        <v>182</v>
      </c>
      <c r="B164" s="1"/>
      <c r="C164" s="1"/>
      <c r="D164" s="1"/>
      <c r="E164" s="1"/>
      <c r="F164" s="1"/>
      <c r="G164" s="1"/>
      <c r="H164" s="1"/>
      <c r="I164" s="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customHeight="1" spans="1:22">
      <c r="A165" s="7">
        <v>3</v>
      </c>
      <c r="B165" s="6" t="s">
        <v>183</v>
      </c>
      <c r="C165" s="1"/>
      <c r="D165" s="1"/>
      <c r="E165" s="1"/>
      <c r="F165" s="1"/>
      <c r="G165" s="1"/>
      <c r="H165" s="1"/>
      <c r="I165" s="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customHeight="1" spans="1:22">
      <c r="A166" s="1"/>
      <c r="B166" s="1"/>
      <c r="C166" s="1"/>
      <c r="D166" s="1"/>
      <c r="E166" s="1"/>
      <c r="F166" s="1"/>
      <c r="G166" s="1"/>
      <c r="H166" s="1"/>
      <c r="I166" s="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customHeight="1" spans="1:22">
      <c r="A167" s="6" t="s">
        <v>184</v>
      </c>
      <c r="B167" s="1"/>
      <c r="C167" s="1"/>
      <c r="D167" s="1"/>
      <c r="E167" s="1"/>
      <c r="F167" s="1"/>
      <c r="G167" s="1"/>
      <c r="H167" s="1"/>
      <c r="I167" s="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customHeight="1" spans="1:22">
      <c r="A168" s="7">
        <v>4</v>
      </c>
      <c r="B168" s="6" t="s">
        <v>185</v>
      </c>
      <c r="C168" s="1"/>
      <c r="D168" s="1"/>
      <c r="E168" s="1"/>
      <c r="F168" s="1"/>
      <c r="G168" s="1"/>
      <c r="H168" s="1"/>
      <c r="I168" s="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customHeight="1" spans="1:22">
      <c r="A169" s="6" t="s">
        <v>186</v>
      </c>
      <c r="B169" s="1"/>
      <c r="C169" s="1"/>
      <c r="D169" s="1"/>
      <c r="E169" s="1"/>
      <c r="F169" s="1"/>
      <c r="G169" s="1"/>
      <c r="H169" s="1"/>
      <c r="I169" s="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customHeight="1" spans="1:22">
      <c r="A170" s="6" t="s">
        <v>165</v>
      </c>
      <c r="B170" s="1"/>
      <c r="C170" s="1"/>
      <c r="D170" s="1"/>
      <c r="E170" s="1"/>
      <c r="F170" s="1"/>
      <c r="G170" s="1"/>
      <c r="H170" s="1"/>
      <c r="I170" s="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customHeight="1" spans="1:22">
      <c r="A171" s="6" t="s">
        <v>187</v>
      </c>
      <c r="B171" s="1"/>
      <c r="C171" s="1"/>
      <c r="D171" s="1"/>
      <c r="E171" s="1"/>
      <c r="F171" s="1"/>
      <c r="G171" s="1"/>
      <c r="H171" s="1"/>
      <c r="I171" s="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customHeight="1" spans="1:22">
      <c r="A172" s="6" t="s">
        <v>167</v>
      </c>
      <c r="B172" s="1"/>
      <c r="C172" s="1"/>
      <c r="D172" s="1"/>
      <c r="E172" s="1"/>
      <c r="F172" s="1"/>
      <c r="G172" s="1"/>
      <c r="H172" s="1"/>
      <c r="I172" s="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customHeight="1" spans="1:22">
      <c r="A173" s="1"/>
      <c r="B173" s="1"/>
      <c r="C173" s="1"/>
      <c r="D173" s="1"/>
      <c r="E173" s="1"/>
      <c r="F173" s="1"/>
      <c r="G173" s="1"/>
      <c r="H173" s="1"/>
      <c r="I173" s="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customHeight="1" spans="1:22">
      <c r="A174" s="7">
        <v>5</v>
      </c>
      <c r="B174" s="6" t="s">
        <v>168</v>
      </c>
      <c r="C174" s="1"/>
      <c r="D174" s="1"/>
      <c r="E174" s="1"/>
      <c r="F174" s="1"/>
      <c r="G174" s="1"/>
      <c r="H174" s="1"/>
      <c r="I174" s="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customHeight="1" spans="1:22">
      <c r="A175" s="6" t="s">
        <v>188</v>
      </c>
      <c r="B175" s="1"/>
      <c r="C175" s="1"/>
      <c r="D175" s="1"/>
      <c r="E175" s="1"/>
      <c r="F175" s="1"/>
      <c r="G175" s="1"/>
      <c r="H175" s="1"/>
      <c r="I175" s="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customHeight="1" spans="1:22">
      <c r="A176" s="1"/>
      <c r="B176" s="1"/>
      <c r="C176" s="1"/>
      <c r="D176" s="1"/>
      <c r="E176" s="1"/>
      <c r="F176" s="1"/>
      <c r="G176" s="1"/>
      <c r="H176" s="1"/>
      <c r="I176" s="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customHeight="1" spans="1:22">
      <c r="A177" s="6" t="s">
        <v>169</v>
      </c>
      <c r="B177" s="1"/>
      <c r="C177" s="1"/>
      <c r="D177" s="1"/>
      <c r="E177" s="1"/>
      <c r="F177" s="1"/>
      <c r="G177" s="1"/>
      <c r="H177" s="1"/>
      <c r="I177" s="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customHeight="1" spans="1:22">
      <c r="A178" s="1"/>
      <c r="B178" s="1"/>
      <c r="C178" s="1"/>
      <c r="D178" s="1"/>
      <c r="E178" s="1"/>
      <c r="F178" s="1"/>
      <c r="G178" s="1"/>
      <c r="H178" s="1"/>
      <c r="I178" s="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customHeight="1" spans="1:22">
      <c r="A179" s="7">
        <v>6</v>
      </c>
      <c r="B179" s="6" t="s">
        <v>189</v>
      </c>
      <c r="C179" s="1"/>
      <c r="D179" s="1"/>
      <c r="E179" s="1"/>
      <c r="F179" s="1"/>
      <c r="G179" s="1"/>
      <c r="H179" s="1"/>
      <c r="I179" s="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customHeight="1" spans="1:22">
      <c r="A180" s="1"/>
      <c r="B180" s="6" t="s">
        <v>190</v>
      </c>
      <c r="C180" s="1"/>
      <c r="D180" s="1"/>
      <c r="E180" s="1"/>
      <c r="F180" s="1"/>
      <c r="G180" s="1"/>
      <c r="H180" s="1"/>
      <c r="I180" s="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customHeight="1" spans="1:22">
      <c r="A181" s="7">
        <v>7</v>
      </c>
      <c r="B181" s="6" t="s">
        <v>172</v>
      </c>
      <c r="C181" s="1"/>
      <c r="D181" s="1"/>
      <c r="E181" s="1"/>
      <c r="F181" s="1"/>
      <c r="G181" s="1"/>
      <c r="H181" s="1"/>
      <c r="I181" s="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customHeight="1" spans="1:22">
      <c r="A182" s="6" t="s">
        <v>191</v>
      </c>
      <c r="B182" s="6" t="s">
        <v>192</v>
      </c>
      <c r="C182" s="1"/>
      <c r="D182" s="1"/>
      <c r="E182" s="1"/>
      <c r="F182" s="1"/>
      <c r="G182" s="1"/>
      <c r="H182" s="1"/>
      <c r="I182" s="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customHeight="1" spans="1:22">
      <c r="A183" s="1"/>
      <c r="B183" s="6" t="s">
        <v>193</v>
      </c>
      <c r="C183" s="1"/>
      <c r="D183" s="1"/>
      <c r="E183" s="1"/>
      <c r="F183" s="1"/>
      <c r="G183" s="1"/>
      <c r="H183" s="1"/>
      <c r="I183" s="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customHeight="1" spans="1:22">
      <c r="A184" s="6" t="s">
        <v>142</v>
      </c>
      <c r="B184" s="6" t="s">
        <v>194</v>
      </c>
      <c r="C184" s="1"/>
      <c r="D184" s="1"/>
      <c r="E184" s="1"/>
      <c r="F184" s="1"/>
      <c r="G184" s="1"/>
      <c r="H184" s="1"/>
      <c r="I184" s="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customHeight="1" spans="1:22">
      <c r="A185" s="7">
        <v>8</v>
      </c>
      <c r="B185" s="6" t="s">
        <v>195</v>
      </c>
      <c r="C185" s="1"/>
      <c r="D185" s="1"/>
      <c r="E185" s="1"/>
      <c r="F185" s="1"/>
      <c r="G185" s="1"/>
      <c r="H185" s="1"/>
      <c r="I185" s="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customHeight="1" spans="1:22">
      <c r="A186" s="6" t="s">
        <v>196</v>
      </c>
      <c r="B186" s="1"/>
      <c r="C186" s="1"/>
      <c r="D186" s="1"/>
      <c r="E186" s="1"/>
      <c r="F186" s="1"/>
      <c r="G186" s="1"/>
      <c r="H186" s="1"/>
      <c r="I186" s="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customHeight="1" spans="1:22">
      <c r="A187" s="1"/>
      <c r="B187" s="1"/>
      <c r="C187" s="1"/>
      <c r="D187" s="1"/>
      <c r="E187" s="1"/>
      <c r="F187" s="1"/>
      <c r="G187" s="1"/>
      <c r="H187" s="1"/>
      <c r="I187" s="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customHeight="1" spans="1:22">
      <c r="A188" s="6" t="s">
        <v>176</v>
      </c>
      <c r="B188" s="1"/>
      <c r="C188" s="1"/>
      <c r="D188" s="1"/>
      <c r="E188" s="1"/>
      <c r="F188" s="1"/>
      <c r="G188" s="1"/>
      <c r="H188" s="1"/>
      <c r="I188" s="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customHeight="1" spans="1:22">
      <c r="A189" s="6" t="s">
        <v>197</v>
      </c>
      <c r="B189" s="1"/>
      <c r="C189" s="1"/>
      <c r="D189" s="1"/>
      <c r="E189" s="1"/>
      <c r="F189" s="1"/>
      <c r="G189" s="1"/>
      <c r="H189" s="1"/>
      <c r="I189" s="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customHeight="1" spans="1:22">
      <c r="A190" s="6" t="s">
        <v>178</v>
      </c>
      <c r="B190" s="1"/>
      <c r="C190" s="1"/>
      <c r="D190" s="1"/>
      <c r="E190" s="1"/>
      <c r="F190" s="1"/>
      <c r="G190" s="1"/>
      <c r="H190" s="1"/>
      <c r="I190" s="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customHeight="1" spans="1:1">
      <c r="A191" s="3"/>
    </row>
    <row r="192" customHeight="1" spans="1:1">
      <c r="A192" s="3"/>
    </row>
  </sheetData>
  <mergeCells count="1">
    <mergeCell ref="A1:L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PVC PLANT &amp; DEPOT</vt:lpstr>
      <vt:lpstr>TREMS &amp; CONDITION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pramila</dc:creator>
  <cp:lastModifiedBy>catlog</cp:lastModifiedBy>
  <dcterms:created xsi:type="dcterms:W3CDTF">2016-01-21T04:36:00Z</dcterms:created>
  <cp:lastPrinted>2019-12-13T11:29:00Z</cp:lastPrinted>
  <dcterms:modified xsi:type="dcterms:W3CDTF">2020-06-12T05:54:25Z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